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376" windowHeight="11640"/>
  </bookViews>
  <sheets>
    <sheet name="Лист1" sheetId="5" r:id="rId1"/>
  </sheets>
  <definedNames>
    <definedName name="_xlnm._FilterDatabase" localSheetId="0" hidden="1">Лист1!$A$3:$K$3</definedName>
  </definedNames>
  <calcPr calcId="145621"/>
</workbook>
</file>

<file path=xl/calcChain.xml><?xml version="1.0" encoding="utf-8"?>
<calcChain xmlns="http://schemas.openxmlformats.org/spreadsheetml/2006/main">
  <c r="H11" i="5" l="1"/>
  <c r="G7" i="5"/>
  <c r="K11" i="5"/>
  <c r="E11" i="5"/>
  <c r="C11" i="5"/>
  <c r="D11" i="5"/>
  <c r="M22" i="5"/>
  <c r="M20" i="5"/>
  <c r="M19" i="5"/>
  <c r="M18" i="5"/>
  <c r="M16" i="5"/>
  <c r="M15" i="5"/>
  <c r="M14" i="5"/>
  <c r="M13" i="5"/>
  <c r="M12" i="5"/>
  <c r="M9" i="5"/>
  <c r="M8" i="5"/>
  <c r="M7" i="5"/>
  <c r="M6" i="5"/>
  <c r="L22" i="5"/>
  <c r="L20" i="5"/>
  <c r="L19" i="5"/>
  <c r="L18" i="5"/>
  <c r="L16" i="5"/>
  <c r="L15" i="5"/>
  <c r="L14" i="5"/>
  <c r="L13" i="5"/>
  <c r="L12" i="5"/>
  <c r="L9" i="5"/>
  <c r="L8" i="5"/>
  <c r="L6" i="5"/>
  <c r="J22" i="5"/>
  <c r="J21" i="5"/>
  <c r="J20" i="5"/>
  <c r="J19" i="5"/>
  <c r="J18" i="5"/>
  <c r="J16" i="5"/>
  <c r="J15" i="5"/>
  <c r="J14" i="5"/>
  <c r="J13" i="5"/>
  <c r="J12" i="5"/>
  <c r="J9" i="5"/>
  <c r="J8" i="5"/>
  <c r="J7" i="5"/>
  <c r="J6" i="5"/>
  <c r="I23" i="5"/>
  <c r="I22" i="5"/>
  <c r="I21" i="5"/>
  <c r="I20" i="5"/>
  <c r="I19" i="5"/>
  <c r="I18" i="5"/>
  <c r="I16" i="5"/>
  <c r="I15" i="5"/>
  <c r="I14" i="5"/>
  <c r="I13" i="5"/>
  <c r="I12" i="5"/>
  <c r="I9" i="5"/>
  <c r="I8" i="5"/>
  <c r="I7" i="5"/>
  <c r="I6" i="5"/>
  <c r="K17" i="5"/>
  <c r="H17" i="5"/>
  <c r="K5" i="5"/>
  <c r="K4" i="5"/>
  <c r="H5" i="5"/>
  <c r="J5" i="5"/>
  <c r="E17" i="5"/>
  <c r="E5" i="5"/>
  <c r="E4" i="5"/>
  <c r="G23" i="5"/>
  <c r="G22" i="5"/>
  <c r="F21" i="5"/>
  <c r="G21" i="5"/>
  <c r="G20" i="5"/>
  <c r="G19" i="5"/>
  <c r="G18" i="5"/>
  <c r="G16" i="5"/>
  <c r="G15" i="5"/>
  <c r="G14" i="5"/>
  <c r="G13" i="5"/>
  <c r="G12" i="5"/>
  <c r="G9" i="5"/>
  <c r="G8" i="5"/>
  <c r="G6" i="5"/>
  <c r="F23" i="5"/>
  <c r="F13" i="5"/>
  <c r="F12" i="5"/>
  <c r="F9" i="5"/>
  <c r="F8" i="5"/>
  <c r="F7" i="5"/>
  <c r="F6" i="5"/>
  <c r="F14" i="5"/>
  <c r="F22" i="5"/>
  <c r="F20" i="5"/>
  <c r="F19" i="5"/>
  <c r="F18" i="5"/>
  <c r="F16" i="5"/>
  <c r="F15" i="5"/>
  <c r="D17" i="5"/>
  <c r="J17" i="5"/>
  <c r="D5" i="5"/>
  <c r="C17" i="5"/>
  <c r="I17" i="5"/>
  <c r="C5" i="5"/>
  <c r="K24" i="5"/>
  <c r="L11" i="5"/>
  <c r="M5" i="5"/>
  <c r="H4" i="5"/>
  <c r="H24" i="5"/>
  <c r="E24" i="5"/>
  <c r="G11" i="5"/>
  <c r="F5" i="5"/>
  <c r="M17" i="5"/>
  <c r="G17" i="5"/>
  <c r="M11" i="5"/>
  <c r="J11" i="5"/>
  <c r="D4" i="5"/>
  <c r="J4" i="5"/>
  <c r="G5" i="5"/>
  <c r="L17" i="5"/>
  <c r="F17" i="5"/>
  <c r="I11" i="5"/>
  <c r="F11" i="5"/>
  <c r="I5" i="5"/>
  <c r="L5" i="5"/>
  <c r="C4" i="5"/>
  <c r="L7" i="5"/>
  <c r="G4" i="5"/>
  <c r="D24" i="5"/>
  <c r="M24" i="5"/>
  <c r="M4" i="5"/>
  <c r="G24" i="5"/>
  <c r="C24" i="5"/>
  <c r="F4" i="5"/>
  <c r="L4" i="5"/>
  <c r="I4" i="5"/>
  <c r="J24" i="5"/>
  <c r="F24" i="5"/>
  <c r="I24" i="5"/>
  <c r="L24" i="5"/>
</calcChain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<sst xmlns="http://schemas.openxmlformats.org/spreadsheetml/2006/main" count="60" uniqueCount="60">
  <si>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</si>
  <si>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</si>
  <si>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</si>
  <si>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</si>
  <si>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</si>
  <si>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</si>
  <si>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</si>
  <si>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</si>
  <si>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</si>
  <si>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</si>
  <si>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</si>
  <si>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</si>
  <si>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</si>
  <si>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</si>
  <si>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</si>
  <si>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</si>
  <si>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</si>
  <si>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</si>
  <si>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</si>
  <si>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Налоговые доходы</t>
  </si>
  <si>
    <t>Государственная пошлина</t>
  </si>
  <si>
    <t xml:space="preserve">Неналоговые доходы </t>
  </si>
  <si>
    <t>000 1 12 0000 00 0000 000</t>
  </si>
  <si>
    <t>000 2 02 10000 00 0000 150</t>
  </si>
  <si>
    <t>000 2 02 20000 00 0000 150</t>
  </si>
  <si>
    <t>000 2 02 30000 00 0000 150</t>
  </si>
  <si>
    <t>000 2 02 40000 00 0000 150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</si>
  <si>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</si>
  <si>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</si>
  <si>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</si>
  <si>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</si>
  <si>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</si>
  <si>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 xml:space="preserve">
</t>
  </si>
  <si>
    <t xml:space="preserve">Доходы от использования имущества находящегося в государственной и муниципальной собственности
</t>
  </si>
  <si>
    <t>000 1 11 00000 00 0000 000</t>
  </si>
  <si>
    <t>Платежи при  пользовании природными ресурсами</t>
  </si>
  <si>
    <t>Доходы от оказания платных услуг и компенсации затрат государства</t>
  </si>
  <si>
    <t>000 1 13 0000 00 0000 000</t>
  </si>
  <si>
    <t>000 1 14 0000 00 0000 000</t>
  </si>
  <si>
    <t>Доходы от продажи материальных и нематериальных активов</t>
  </si>
  <si>
    <t>000 1 16 0000 00 0000 000</t>
  </si>
  <si>
    <t>Штрафы, санкции, возмещение ущерба</t>
  </si>
  <si>
    <t xml:space="preserve">Прочие безвозмездные поступления 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</si>
  <si>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</si>
  <si>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000 219 60000 00 0000 150</t>
  </si>
  <si>
    <t>000 2 07 05000 00 0000 150</t>
  </si>
  <si>
    <t xml:space="preserve">Задолженность и перерасчеты по отмененным налогам,сборам и иным обязательным платежам </t>
  </si>
  <si>
    <t>000 1 09 00000 00 0000 000</t>
  </si>
  <si>
    <t>Проект 
на 2024 год</t>
  </si>
  <si>
    <t>Проект 
на 2025 год</t>
  </si>
  <si>
    <t>Сведения о доходах бюджета Палехского муниципального района  видам доходов на 2024 год и на плановый период 2025 и 2026 годов в сравнении с исполнением за 2022 год и ожидаемым исполнением за 2023 год</t>
  </si>
  <si>
    <t>Исполнено 
за 2022 год</t>
  </si>
  <si>
    <t>Ожидаемое исполнение за 2023 год</t>
  </si>
  <si>
    <t xml:space="preserve">2024 год к ожидаемому исполнению 
за 2023 год </t>
  </si>
  <si>
    <t xml:space="preserve">2025 год к исполнению 
за 2022 год </t>
  </si>
  <si>
    <t xml:space="preserve">2025 год к ожидаемому исполнению 
за 2023 год </t>
  </si>
  <si>
    <t>Проект 
на 2026 год</t>
  </si>
  <si>
    <t xml:space="preserve">2026 год к исполнению 
за 2022 год </t>
  </si>
  <si>
    <t xml:space="preserve">2026 год к ожидаемому исполнению 
за 2023 год </t>
  </si>
  <si>
    <t xml:space="preserve">2024 год к исполнению 
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</si>
</sst>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93" formatCode="0.0%"/>
    <numFmt numFmtId="194" formatCode="#,##0.0"/>
    <numFmt numFmtId="198" formatCode="#,##0.00_ ;\-#,##0.00\ 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b/>
      <sz val="14"/>
      <name val="Times New Roman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4">
    <xf numFmtId="0" fontId="0" fillId="0" borderId="0"/>
    <xf numFmtId="0" fontId="27" fillId="0" borderId="0"/>
    <xf numFmtId="0" fontId="27" fillId="0" borderId="0"/>
    <xf numFmtId="0" fontId="19" fillId="0" borderId="0"/>
    <xf numFmtId="0" fontId="28" fillId="0" borderId="0"/>
    <xf numFmtId="194" fontId="29" fillId="15" borderId="13">
      <alignment horizontal="right" vertical="top" shrinkToFit="1"/>
    </xf>
    <xf numFmtId="0" fontId="30" fillId="0" borderId="0"/>
    <xf numFmtId="0" fontId="30" fillId="0" borderId="0"/>
    <xf numFmtId="0" fontId="27" fillId="0" borderId="0"/>
    <xf numFmtId="0" fontId="30" fillId="16" borderId="0"/>
    <xf numFmtId="0" fontId="30" fillId="0" borderId="0">
      <alignment horizontal="left" vertical="top" wrapText="1"/>
    </xf>
    <xf numFmtId="0" fontId="30" fillId="0" borderId="0"/>
    <xf numFmtId="0" fontId="31" fillId="0" borderId="0">
      <alignment horizontal="center" wrapText="1"/>
    </xf>
    <xf numFmtId="0" fontId="31" fillId="0" borderId="0">
      <alignment horizontal="center"/>
    </xf>
    <xf numFmtId="0" fontId="30" fillId="0" borderId="0">
      <alignment wrapText="1"/>
    </xf>
    <xf numFmtId="0" fontId="30" fillId="0" borderId="0">
      <alignment horizontal="right"/>
    </xf>
    <xf numFmtId="0" fontId="30" fillId="16" borderId="14"/>
    <xf numFmtId="0" fontId="30" fillId="0" borderId="13">
      <alignment horizontal="center" vertical="center" wrapText="1"/>
    </xf>
    <xf numFmtId="0" fontId="30" fillId="0" borderId="15"/>
    <xf numFmtId="0" fontId="30" fillId="0" borderId="13">
      <alignment horizontal="center" vertical="center" shrinkToFit="1"/>
    </xf>
    <xf numFmtId="0" fontId="30" fillId="16" borderId="16"/>
    <xf numFmtId="0" fontId="32" fillId="0" borderId="13">
      <alignment horizontal="left"/>
    </xf>
    <xf numFmtId="4" fontId="32" fillId="15" borderId="13">
      <alignment horizontal="right" vertical="top" shrinkToFit="1"/>
    </xf>
    <xf numFmtId="0" fontId="30" fillId="16" borderId="17"/>
    <xf numFmtId="0" fontId="30" fillId="0" borderId="16"/>
    <xf numFmtId="0" fontId="30" fillId="0" borderId="0">
      <alignment horizontal="left" wrapText="1"/>
    </xf>
    <xf numFmtId="49" fontId="30" fillId="0" borderId="13">
      <alignment horizontal="left" vertical="top" wrapText="1"/>
    </xf>
    <xf numFmtId="4" fontId="30" fillId="17" borderId="13">
      <alignment horizontal="right" vertical="top" shrinkToFit="1"/>
    </xf>
    <xf numFmtId="0" fontId="30" fillId="16" borderId="17">
      <alignment horizontal="center"/>
    </xf>
    <xf numFmtId="4" fontId="33" fillId="17" borderId="13">
      <alignment horizontal="right" vertical="top" shrinkToFit="1"/>
    </xf>
    <xf numFmtId="0" fontId="30" fillId="16" borderId="0">
      <alignment horizontal="center"/>
    </xf>
    <xf numFmtId="4" fontId="30" fillId="0" borderId="13">
      <alignment horizontal="right" vertical="top" shrinkToFit="1"/>
    </xf>
    <xf numFmtId="49" fontId="32" fillId="0" borderId="13">
      <alignment horizontal="left" vertical="top" wrapText="1"/>
    </xf>
    <xf numFmtId="0" fontId="30" fillId="16" borderId="0">
      <alignment horizontal="left"/>
    </xf>
    <xf numFmtId="4" fontId="30" fillId="0" borderId="15">
      <alignment horizontal="right" shrinkToFit="1"/>
    </xf>
    <xf numFmtId="4" fontId="30" fillId="0" borderId="0">
      <alignment horizontal="right" shrinkToFit="1"/>
    </xf>
    <xf numFmtId="0" fontId="30" fillId="16" borderId="16">
      <alignment horizontal="center"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8" borderId="2" applyNumberFormat="0" applyAlignment="0" applyProtection="0"/>
    <xf numFmtId="0" fontId="5" fillId="8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4" fillId="0" borderId="0"/>
    <xf numFmtId="0" fontId="34" fillId="0" borderId="0">
      <alignment vertical="top" wrapText="1"/>
    </xf>
    <xf numFmtId="0" fontId="34" fillId="0" borderId="0">
      <alignment vertical="top" wrapText="1"/>
    </xf>
    <xf numFmtId="0" fontId="25" fillId="0" borderId="0"/>
    <xf numFmtId="0" fontId="35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1" fillId="14" borderId="8" applyNumberFormat="0" applyFon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/>
    <xf numFmtId="0" fontId="20" fillId="18" borderId="10" xfId="0" applyFont="1" applyFill="1" applyBorder="1" applyAlignment="1">
      <alignment horizontal="center" wrapText="1"/>
    </xf>
    <xf numFmtId="0" fontId="20" fillId="18" borderId="10" xfId="0" applyNumberFormat="1" applyFont="1" applyFill="1" applyBorder="1" applyAlignment="1">
      <alignment horizontal="center" wrapText="1"/>
    </xf>
    <xf numFmtId="0" fontId="23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justify" vertical="center" wrapText="1"/>
    </xf>
    <xf numFmtId="0" fontId="18" fillId="18" borderId="10" xfId="0" applyFont="1" applyFill="1" applyBorder="1" applyAlignment="1">
      <alignment horizontal="justify" vertical="center" wrapText="1"/>
    </xf>
    <xf numFmtId="0" fontId="36" fillId="18" borderId="0" xfId="0" applyNumberFormat="1" applyFont="1" applyFill="1" applyBorder="1" applyAlignment="1">
      <alignment vertical="top" wrapText="1"/>
    </xf>
    <xf numFmtId="0" fontId="22" fillId="18" borderId="10" xfId="0" applyFont="1" applyFill="1" applyBorder="1" applyAlignment="1">
      <alignment horizontal="center" vertical="top"/>
    </xf>
    <xf numFmtId="0" fontId="18" fillId="18" borderId="10" xfId="0" applyFont="1" applyFill="1" applyBorder="1" applyAlignment="1">
      <alignment horizontal="center" vertical="top"/>
    </xf>
    <xf numFmtId="193" fontId="22" fillId="0" borderId="10" xfId="0" applyNumberFormat="1" applyFont="1" applyBorder="1" applyAlignment="1">
      <alignment horizontal="center" vertical="top"/>
    </xf>
    <xf numFmtId="193" fontId="18" fillId="0" borderId="10" xfId="0" applyNumberFormat="1" applyFont="1" applyBorder="1" applyAlignment="1">
      <alignment horizontal="center" vertical="top"/>
    </xf>
    <xf numFmtId="194" fontId="22" fillId="0" borderId="0" xfId="0" applyNumberFormat="1" applyFont="1" applyBorder="1" applyAlignment="1">
      <alignment horizontal="center" vertical="top"/>
    </xf>
    <xf numFmtId="194" fontId="0" fillId="0" borderId="0" xfId="0" applyNumberFormat="1" applyBorder="1"/>
    <xf numFmtId="0" fontId="37" fillId="0" borderId="0" xfId="0" applyFont="1" applyBorder="1"/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193" fontId="22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193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9" fontId="22" fillId="0" borderId="10" xfId="68" applyFont="1" applyBorder="1" applyAlignment="1">
      <alignment horizontal="right" vertical="center"/>
    </xf>
    <xf numFmtId="9" fontId="18" fillId="0" borderId="10" xfId="68" applyFont="1" applyBorder="1" applyAlignment="1">
      <alignment horizontal="right" vertical="center"/>
    </xf>
    <xf numFmtId="9" fontId="22" fillId="0" borderId="10" xfId="68" applyFont="1" applyBorder="1" applyAlignment="1">
      <alignment horizontal="center" vertical="top"/>
    </xf>
    <xf numFmtId="9" fontId="18" fillId="0" borderId="10" xfId="68" applyFont="1" applyBorder="1" applyAlignment="1">
      <alignment horizontal="center" vertical="top"/>
    </xf>
    <xf numFmtId="19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4" fontId="22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center" vertical="top"/>
    </xf>
    <xf numFmtId="198" fontId="22" fillId="0" borderId="10" xfId="8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198" fontId="18" fillId="0" borderId="10" xfId="80" applyNumberFormat="1" applyFont="1" applyBorder="1" applyAlignment="1">
      <alignment horizontal="center" vertical="top"/>
    </xf>
    <xf numFmtId="4" fontId="26" fillId="0" borderId="10" xfId="59" applyNumberFormat="1" applyFont="1" applyFill="1" applyBorder="1" applyAlignment="1" applyProtection="1">
      <alignment horizontal="center" vertical="center" wrapText="1"/>
      <protection locked="0"/>
    </xf>
    <xf numFmtId="198" fontId="22" fillId="18" borderId="10" xfId="80" applyNumberFormat="1" applyFont="1" applyFill="1" applyBorder="1" applyAlignment="1">
      <alignment horizontal="center" vertical="top"/>
    </xf>
    <xf numFmtId="2" fontId="18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Fill="1" applyBorder="1" applyAlignment="1">
      <alignment horizontal="center" vertical="top"/>
    </xf>
    <xf numFmtId="2" fontId="26" fillId="0" borderId="10" xfId="59" applyNumberFormat="1" applyFont="1" applyFill="1" applyBorder="1" applyAlignment="1" applyProtection="1">
      <alignment horizontal="center" vertical="center" wrapText="1"/>
      <protection locked="0"/>
    </xf>
    <xf numFmtId="2" fontId="18" fillId="0" borderId="11" xfId="0" applyNumberFormat="1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0" fontId="38" fillId="18" borderId="10" xfId="0" applyFont="1" applyFill="1" applyBorder="1" applyAlignment="1">
      <alignment horizontal="right" vertical="center" wrapText="1"/>
    </xf>
    <xf numFmtId="0" fontId="39" fillId="18" borderId="10" xfId="0" applyNumberFormat="1" applyFont="1" applyFill="1" applyBorder="1" applyAlignment="1">
      <alignment horizontal="center" vertical="top" wrapText="1"/>
    </xf>
    <xf numFmtId="0" fontId="36" fillId="18" borderId="10" xfId="0" applyNumberFormat="1" applyFont="1" applyFill="1" applyBorder="1" applyAlignment="1">
      <alignment horizontal="center" vertical="top" wrapText="1"/>
    </xf>
  </cellXfs>
  <cellStyles count="84">
    <cellStyle name="br" xfId="1"/>
    <cellStyle name="col" xfId="2"/>
    <cellStyle name="Normal" xfId="3"/>
    <cellStyle name="Normal 2" xfId="4"/>
    <cellStyle name="st32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1 2" xfId="30"/>
    <cellStyle name="xl42" xfId="31"/>
    <cellStyle name="xl43" xfId="32"/>
    <cellStyle name="xl44" xfId="33"/>
    <cellStyle name="xl45" xfId="34"/>
    <cellStyle name="xl46" xfId="35"/>
    <cellStyle name="xl47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 10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Плохой" xfId="64" builtinId="27" customBuiltin="1"/>
    <cellStyle name="Пояснение" xfId="65" builtinId="53" customBuiltin="1"/>
    <cellStyle name="Примечание" xfId="66" builtinId="10" customBuiltin="1"/>
    <cellStyle name="Примечание 2" xfId="67"/>
    <cellStyle name="Процентный" xfId="68" builtinId="5"/>
    <cellStyle name="Процентный 2" xfId="69"/>
    <cellStyle name="Процентный 3" xfId="70"/>
    <cellStyle name="Процентный 4" xfId="71"/>
    <cellStyle name="Связанная ячейка" xfId="72" builtinId="24" customBuiltin="1"/>
    <cellStyle name="Стиль 1" xfId="73"/>
    <cellStyle name="Стиль 2" xfId="74"/>
    <cellStyle name="Стиль 3" xfId="75"/>
    <cellStyle name="Стиль 4" xfId="76"/>
    <cellStyle name="Стиль 5" xfId="77"/>
    <cellStyle name="Стиль 6" xfId="78"/>
    <cellStyle name="Текст предупреждения" xfId="79" builtinId="11" customBuiltin="1"/>
    <cellStyle name="Финансовый" xfId="80" builtinId="3"/>
    <cellStyle name="Финансовый 2" xfId="81"/>
    <cellStyle name="Финансовый 2 2" xfId="82"/>
    <cellStyle name="Хороший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75" zoomScaleNormal="75" workbookViewId="0">
      <selection activeCell="K23" sqref="K23"/>
    </sheetView>
  </sheetViews>
  <sheetFormatPr defaultRowHeight="13.2" x14ac:dyDescent="0.25"/>
  <cols>
    <col min="1" max="1" width="50.109375" style="33" customWidth="1"/>
    <col min="2" max="2" width="33.88671875" style="33" customWidth="1"/>
    <col min="3" max="3" width="22.33203125" style="33" customWidth="1"/>
    <col min="4" max="5" width="23" style="33" customWidth="1"/>
    <col min="6" max="6" width="13.44140625" style="34" customWidth="1"/>
    <col min="7" max="7" width="14.109375" style="34" customWidth="1"/>
    <col min="8" max="8" width="24.5546875" style="34" customWidth="1"/>
    <col min="9" max="9" width="13.6640625" style="34" customWidth="1"/>
    <col min="10" max="10" width="14.33203125" style="34" customWidth="1"/>
    <col min="11" max="11" width="23" style="34" customWidth="1"/>
    <col min="12" max="12" width="13.44140625" style="33" customWidth="1"/>
    <col min="13" max="13" width="15.5546875" style="33" customWidth="1"/>
    <col min="14" max="16384" width="8.88671875" style="33"/>
  </cols>
  <sheetData>
    <row r="1" spans="1:13" s="8" customFormat="1" ht="60" customHeight="1" x14ac:dyDescent="0.25">
      <c r="A1" s="51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76.5" customHeight="1" x14ac:dyDescent="0.25">
      <c r="A2" s="3" t="s">
        <v>3</v>
      </c>
      <c r="B2" s="3" t="s">
        <v>4</v>
      </c>
      <c r="C2" s="4" t="s">
        <v>51</v>
      </c>
      <c r="D2" s="4" t="s">
        <v>52</v>
      </c>
      <c r="E2" s="4" t="s">
        <v>48</v>
      </c>
      <c r="F2" s="5" t="s">
        <v>59</v>
      </c>
      <c r="G2" s="5" t="s">
        <v>53</v>
      </c>
      <c r="H2" s="4" t="s">
        <v>49</v>
      </c>
      <c r="I2" s="5" t="s">
        <v>54</v>
      </c>
      <c r="J2" s="5" t="s">
        <v>55</v>
      </c>
      <c r="K2" s="4" t="s">
        <v>56</v>
      </c>
      <c r="L2" s="5" t="s">
        <v>57</v>
      </c>
      <c r="M2" s="5" t="s">
        <v>58</v>
      </c>
    </row>
    <row r="3" spans="1:13" ht="15.6" x14ac:dyDescent="0.3">
      <c r="A3" s="1">
        <v>1</v>
      </c>
      <c r="B3" s="2">
        <v>2</v>
      </c>
      <c r="C3" s="1">
        <v>3</v>
      </c>
      <c r="D3" s="1">
        <v>4</v>
      </c>
      <c r="E3" s="1">
        <v>5</v>
      </c>
      <c r="F3" s="1" t="s">
        <v>13</v>
      </c>
      <c r="G3" s="1" t="s">
        <v>14</v>
      </c>
      <c r="H3" s="1">
        <v>8</v>
      </c>
      <c r="I3" s="1" t="s">
        <v>15</v>
      </c>
      <c r="J3" s="1" t="s">
        <v>16</v>
      </c>
      <c r="K3" s="1">
        <v>11</v>
      </c>
      <c r="L3" s="1" t="s">
        <v>17</v>
      </c>
      <c r="M3" s="1" t="s">
        <v>18</v>
      </c>
    </row>
    <row r="4" spans="1:13" ht="34.799999999999997" x14ac:dyDescent="0.25">
      <c r="A4" s="16" t="s">
        <v>0</v>
      </c>
      <c r="B4" s="17" t="s">
        <v>5</v>
      </c>
      <c r="C4" s="35">
        <f>SUM(C5,C11)</f>
        <v>61606566.769999996</v>
      </c>
      <c r="D4" s="35">
        <f>SUM(D5,D11)</f>
        <v>66956278.140000001</v>
      </c>
      <c r="E4" s="35">
        <f>SUM(E5,E11)</f>
        <v>67877694</v>
      </c>
      <c r="F4" s="18">
        <f>E4/C4</f>
        <v>1.1017931619759374</v>
      </c>
      <c r="G4" s="18">
        <f t="shared" ref="G4:G9" si="0">E4/D4</f>
        <v>1.0137614557677981</v>
      </c>
      <c r="H4" s="36">
        <f>SUM(H5,H11)</f>
        <v>69331020</v>
      </c>
      <c r="I4" s="27">
        <f t="shared" ref="I4:I9" si="1">H4/C4</f>
        <v>1.1253836017000953</v>
      </c>
      <c r="J4" s="27">
        <f t="shared" ref="J4:J9" si="2">H4/D4</f>
        <v>1.0354670529182433</v>
      </c>
      <c r="K4" s="36">
        <f>SUM(K5,K11)</f>
        <v>70803296</v>
      </c>
      <c r="L4" s="18">
        <f>K4/C4</f>
        <v>1.1492816385034859</v>
      </c>
      <c r="M4" s="18">
        <f t="shared" ref="M4:M9" si="3">K4/D4</f>
        <v>1.0574556705788845</v>
      </c>
    </row>
    <row r="5" spans="1:13" ht="18" thickBot="1" x14ac:dyDescent="0.3">
      <c r="A5" s="16" t="s">
        <v>19</v>
      </c>
      <c r="B5" s="17"/>
      <c r="C5" s="36">
        <f>SUM(C6:C10)</f>
        <v>49638084.909999996</v>
      </c>
      <c r="D5" s="36">
        <f>SUM(D6:D10)</f>
        <v>48156641.840000004</v>
      </c>
      <c r="E5" s="36">
        <f>SUM(E6:E10)</f>
        <v>52067059</v>
      </c>
      <c r="F5" s="18">
        <f t="shared" ref="F5:F24" si="4">E5/C5</f>
        <v>1.0489336785334091</v>
      </c>
      <c r="G5" s="18">
        <f t="shared" si="0"/>
        <v>1.0812020317569551</v>
      </c>
      <c r="H5" s="36">
        <f>SUM(H6:H10)</f>
        <v>53520125</v>
      </c>
      <c r="I5" s="18">
        <f t="shared" si="1"/>
        <v>1.0782068868498578</v>
      </c>
      <c r="J5" s="27">
        <f t="shared" si="2"/>
        <v>1.1113757719614279</v>
      </c>
      <c r="K5" s="36">
        <f>SUM(K6:K10)</f>
        <v>54992131</v>
      </c>
      <c r="L5" s="18">
        <f>K5/C5</f>
        <v>1.1078616570262039</v>
      </c>
      <c r="M5" s="18">
        <f t="shared" si="3"/>
        <v>1.1419428120156476</v>
      </c>
    </row>
    <row r="6" spans="1:13" ht="18.600000000000001" thickBot="1" x14ac:dyDescent="0.3">
      <c r="A6" s="19" t="s">
        <v>1</v>
      </c>
      <c r="B6" s="20" t="s">
        <v>27</v>
      </c>
      <c r="C6" s="21">
        <v>35284963.119999997</v>
      </c>
      <c r="D6" s="48">
        <v>34884312.840000004</v>
      </c>
      <c r="E6" s="21">
        <v>38877839</v>
      </c>
      <c r="F6" s="22">
        <f t="shared" si="4"/>
        <v>1.1018245610114727</v>
      </c>
      <c r="G6" s="22">
        <f t="shared" si="0"/>
        <v>1.1144791407621144</v>
      </c>
      <c r="H6" s="21">
        <v>39655395</v>
      </c>
      <c r="I6" s="22">
        <f t="shared" si="1"/>
        <v>1.1238610301259684</v>
      </c>
      <c r="J6" s="28">
        <f t="shared" si="2"/>
        <v>1.1367687012177361</v>
      </c>
      <c r="K6" s="21">
        <v>40289881</v>
      </c>
      <c r="L6" s="22">
        <f>K6/C6</f>
        <v>1.1418427975389649</v>
      </c>
      <c r="M6" s="22">
        <f t="shared" si="3"/>
        <v>1.1549569912640423</v>
      </c>
    </row>
    <row r="7" spans="1:13" ht="54.6" thickBot="1" x14ac:dyDescent="0.3">
      <c r="A7" s="19" t="s">
        <v>2</v>
      </c>
      <c r="B7" s="20" t="s">
        <v>28</v>
      </c>
      <c r="C7" s="43">
        <v>10049145.77</v>
      </c>
      <c r="D7" s="49">
        <v>9011220</v>
      </c>
      <c r="E7" s="23">
        <v>9011220</v>
      </c>
      <c r="F7" s="22">
        <f t="shared" si="4"/>
        <v>0.89671502496276356</v>
      </c>
      <c r="G7" s="22">
        <f t="shared" si="0"/>
        <v>1</v>
      </c>
      <c r="H7" s="21">
        <v>9462730</v>
      </c>
      <c r="I7" s="22">
        <f t="shared" si="1"/>
        <v>0.94164521209846086</v>
      </c>
      <c r="J7" s="28">
        <f t="shared" si="2"/>
        <v>1.0501053131540456</v>
      </c>
      <c r="K7" s="21">
        <v>10132250</v>
      </c>
      <c r="L7" s="22">
        <f>K4/C4</f>
        <v>1.1492816385034859</v>
      </c>
      <c r="M7" s="22">
        <f t="shared" si="3"/>
        <v>1.1244037988196938</v>
      </c>
    </row>
    <row r="8" spans="1:13" ht="33.75" customHeight="1" thickBot="1" x14ac:dyDescent="0.4">
      <c r="A8" s="32" t="s">
        <v>30</v>
      </c>
      <c r="B8" s="20" t="s">
        <v>29</v>
      </c>
      <c r="C8" s="43">
        <v>2523782.48</v>
      </c>
      <c r="D8" s="49">
        <v>2661109</v>
      </c>
      <c r="E8" s="21">
        <v>2848000</v>
      </c>
      <c r="F8" s="22">
        <f t="shared" si="4"/>
        <v>1.1284649222226157</v>
      </c>
      <c r="G8" s="22">
        <f t="shared" si="0"/>
        <v>1.0702304941285756</v>
      </c>
      <c r="H8" s="21">
        <v>3072000</v>
      </c>
      <c r="I8" s="22">
        <f t="shared" si="1"/>
        <v>1.2172205902625965</v>
      </c>
      <c r="J8" s="28">
        <f t="shared" si="2"/>
        <v>1.154405926251048</v>
      </c>
      <c r="K8" s="21">
        <v>3240000</v>
      </c>
      <c r="L8" s="22">
        <f>K8/C8</f>
        <v>1.2837873412925824</v>
      </c>
      <c r="M8" s="22">
        <f t="shared" si="3"/>
        <v>1.2175375003429021</v>
      </c>
    </row>
    <row r="9" spans="1:13" ht="18" x14ac:dyDescent="0.25">
      <c r="A9" s="19" t="s">
        <v>20</v>
      </c>
      <c r="B9" s="20" t="s">
        <v>31</v>
      </c>
      <c r="C9" s="43">
        <v>1780193.54</v>
      </c>
      <c r="D9" s="43">
        <v>1600000</v>
      </c>
      <c r="E9" s="21">
        <v>1330000</v>
      </c>
      <c r="F9" s="22">
        <f t="shared" si="4"/>
        <v>0.74710977773798681</v>
      </c>
      <c r="G9" s="22">
        <f t="shared" si="0"/>
        <v>0.83125000000000004</v>
      </c>
      <c r="H9" s="21">
        <v>1330000</v>
      </c>
      <c r="I9" s="22">
        <f t="shared" si="1"/>
        <v>0.74710977773798681</v>
      </c>
      <c r="J9" s="28">
        <f t="shared" si="2"/>
        <v>0.83125000000000004</v>
      </c>
      <c r="K9" s="21">
        <v>1330000</v>
      </c>
      <c r="L9" s="22">
        <f>K9/C9</f>
        <v>0.74710977773798681</v>
      </c>
      <c r="M9" s="22">
        <f t="shared" si="3"/>
        <v>0.83125000000000004</v>
      </c>
    </row>
    <row r="10" spans="1:13" ht="54" x14ac:dyDescent="0.25">
      <c r="A10" s="19" t="s">
        <v>46</v>
      </c>
      <c r="B10" s="20" t="s">
        <v>47</v>
      </c>
      <c r="C10" s="43">
        <v>0</v>
      </c>
      <c r="D10" s="43">
        <v>0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8">
        <v>0</v>
      </c>
      <c r="K10" s="21">
        <v>0</v>
      </c>
      <c r="L10" s="22">
        <v>0</v>
      </c>
      <c r="M10" s="22">
        <v>0</v>
      </c>
    </row>
    <row r="11" spans="1:13" ht="17.399999999999999" customHeight="1" x14ac:dyDescent="0.25">
      <c r="A11" s="26" t="s">
        <v>21</v>
      </c>
      <c r="B11" s="25" t="s">
        <v>32</v>
      </c>
      <c r="C11" s="37">
        <f>SUM(C12:C16)</f>
        <v>11968481.860000001</v>
      </c>
      <c r="D11" s="37">
        <f>SUM(D12:D16)</f>
        <v>18799636.300000001</v>
      </c>
      <c r="E11" s="37">
        <f>SUM(E12:E16)</f>
        <v>15810635</v>
      </c>
      <c r="F11" s="22">
        <f t="shared" si="4"/>
        <v>1.3210225979320653</v>
      </c>
      <c r="G11" s="22">
        <f t="shared" ref="G11:G24" si="5">E11/D11</f>
        <v>0.84100749332049574</v>
      </c>
      <c r="H11" s="37">
        <f>SUM(H12:H16)</f>
        <v>15810895</v>
      </c>
      <c r="I11" s="22">
        <f>H11/C11</f>
        <v>1.3210443216563474</v>
      </c>
      <c r="J11" s="28">
        <f>H11/D11</f>
        <v>0.84102132337528246</v>
      </c>
      <c r="K11" s="37">
        <f>SUM(K12:K16)</f>
        <v>15811165</v>
      </c>
      <c r="L11" s="22">
        <f>K11/C11</f>
        <v>1.3210668809084862</v>
      </c>
      <c r="M11" s="31">
        <f t="shared" ref="M11:M20" si="6">K11/D11</f>
        <v>0.8410356853552533</v>
      </c>
    </row>
    <row r="12" spans="1:13" ht="56.25" customHeight="1" x14ac:dyDescent="0.25">
      <c r="A12" s="24" t="s">
        <v>33</v>
      </c>
      <c r="B12" s="25" t="s">
        <v>34</v>
      </c>
      <c r="C12" s="43">
        <v>2471960</v>
      </c>
      <c r="D12" s="43">
        <v>8151100</v>
      </c>
      <c r="E12" s="21">
        <v>7545000</v>
      </c>
      <c r="F12" s="22">
        <f t="shared" si="4"/>
        <v>3.052233854916746</v>
      </c>
      <c r="G12" s="22">
        <f t="shared" si="5"/>
        <v>0.92564193789795246</v>
      </c>
      <c r="H12" s="21">
        <v>7545000</v>
      </c>
      <c r="I12" s="22">
        <f>H13/C12</f>
        <v>1.40374439715853E-3</v>
      </c>
      <c r="J12" s="28">
        <f>H12/D12</f>
        <v>0.92564193789795246</v>
      </c>
      <c r="K12" s="21">
        <v>7545000</v>
      </c>
      <c r="L12" s="22">
        <f>K12/C12</f>
        <v>3.052233854916746</v>
      </c>
      <c r="M12" s="22">
        <f t="shared" si="6"/>
        <v>0.92564193789795246</v>
      </c>
    </row>
    <row r="13" spans="1:13" ht="44.25" customHeight="1" x14ac:dyDescent="0.25">
      <c r="A13" s="24" t="s">
        <v>35</v>
      </c>
      <c r="B13" s="25" t="s">
        <v>22</v>
      </c>
      <c r="C13" s="43">
        <v>273836.56</v>
      </c>
      <c r="D13" s="43">
        <v>298686.3</v>
      </c>
      <c r="E13" s="21">
        <v>3210</v>
      </c>
      <c r="F13" s="22">
        <f t="shared" si="4"/>
        <v>1.1722320788721565E-2</v>
      </c>
      <c r="G13" s="22">
        <f t="shared" si="5"/>
        <v>1.0747061381790863E-2</v>
      </c>
      <c r="H13" s="21">
        <v>3470</v>
      </c>
      <c r="I13" s="22">
        <f t="shared" ref="I13:I24" si="7">H13/C13</f>
        <v>1.2671792254474713E-2</v>
      </c>
      <c r="J13" s="28">
        <f>H13/D13</f>
        <v>1.1617539873773923E-2</v>
      </c>
      <c r="K13" s="21">
        <v>3740</v>
      </c>
      <c r="L13" s="22">
        <f>K713/C13</f>
        <v>0</v>
      </c>
      <c r="M13" s="22">
        <f t="shared" si="6"/>
        <v>1.2521498307756332E-2</v>
      </c>
    </row>
    <row r="14" spans="1:13" ht="45.75" customHeight="1" x14ac:dyDescent="0.25">
      <c r="A14" s="24" t="s">
        <v>36</v>
      </c>
      <c r="B14" s="25" t="s">
        <v>37</v>
      </c>
      <c r="C14" s="43">
        <v>8564350.3800000008</v>
      </c>
      <c r="D14" s="43">
        <v>7740000</v>
      </c>
      <c r="E14" s="21">
        <v>7750000</v>
      </c>
      <c r="F14" s="22">
        <f t="shared" si="4"/>
        <v>0.90491393463983882</v>
      </c>
      <c r="G14" s="22">
        <f t="shared" si="5"/>
        <v>1.0012919896640826</v>
      </c>
      <c r="H14" s="21">
        <v>7750000</v>
      </c>
      <c r="I14" s="22">
        <f t="shared" si="7"/>
        <v>0.90491393463983882</v>
      </c>
      <c r="J14" s="28">
        <f>H14/D14</f>
        <v>1.0012919896640826</v>
      </c>
      <c r="K14" s="21">
        <v>7750000</v>
      </c>
      <c r="L14" s="22">
        <f t="shared" ref="L14:L20" si="8">K14/C14</f>
        <v>0.90491393463983882</v>
      </c>
      <c r="M14" s="22">
        <f t="shared" si="6"/>
        <v>1.0012919896640826</v>
      </c>
    </row>
    <row r="15" spans="1:13" ht="45.75" customHeight="1" x14ac:dyDescent="0.25">
      <c r="A15" s="24" t="s">
        <v>39</v>
      </c>
      <c r="B15" s="25" t="s">
        <v>38</v>
      </c>
      <c r="C15" s="43">
        <v>471134.65</v>
      </c>
      <c r="D15" s="43">
        <v>2471600</v>
      </c>
      <c r="E15" s="21">
        <v>370000</v>
      </c>
      <c r="F15" s="22">
        <f t="shared" si="4"/>
        <v>0.78533811936778575</v>
      </c>
      <c r="G15" s="22">
        <f t="shared" si="5"/>
        <v>0.1497005988023952</v>
      </c>
      <c r="H15" s="21">
        <v>370000</v>
      </c>
      <c r="I15" s="22">
        <f t="shared" si="7"/>
        <v>0.78533811936778575</v>
      </c>
      <c r="J15" s="28">
        <f>H15/D15</f>
        <v>0.1497005988023952</v>
      </c>
      <c r="K15" s="21">
        <v>370000</v>
      </c>
      <c r="L15" s="22">
        <f t="shared" si="8"/>
        <v>0.78533811936778575</v>
      </c>
      <c r="M15" s="22">
        <f t="shared" si="6"/>
        <v>0.1497005988023952</v>
      </c>
    </row>
    <row r="16" spans="1:13" ht="36.75" customHeight="1" x14ac:dyDescent="0.25">
      <c r="A16" s="24" t="s">
        <v>41</v>
      </c>
      <c r="B16" s="25" t="s">
        <v>40</v>
      </c>
      <c r="C16" s="43">
        <v>187200.27</v>
      </c>
      <c r="D16" s="43">
        <v>138250</v>
      </c>
      <c r="E16" s="21">
        <v>142425</v>
      </c>
      <c r="F16" s="22">
        <f t="shared" si="4"/>
        <v>0.76081621036123515</v>
      </c>
      <c r="G16" s="22">
        <f t="shared" si="5"/>
        <v>1.0301989150090416</v>
      </c>
      <c r="H16" s="21">
        <v>142425</v>
      </c>
      <c r="I16" s="22">
        <f t="shared" si="7"/>
        <v>0.76081621036123515</v>
      </c>
      <c r="J16" s="28">
        <f>H716/D16</f>
        <v>0</v>
      </c>
      <c r="K16" s="21">
        <v>142425</v>
      </c>
      <c r="L16" s="22">
        <f t="shared" si="8"/>
        <v>0.76081621036123515</v>
      </c>
      <c r="M16" s="22">
        <f t="shared" si="6"/>
        <v>1.0301989150090416</v>
      </c>
    </row>
    <row r="17" spans="1:13" ht="17.399999999999999" x14ac:dyDescent="0.25">
      <c r="A17" s="6" t="s">
        <v>6</v>
      </c>
      <c r="B17" s="9" t="s">
        <v>11</v>
      </c>
      <c r="C17" s="44">
        <f>SUM(C18:C23)</f>
        <v>195886656.76999998</v>
      </c>
      <c r="D17" s="44">
        <f>SUM(D18:D23)</f>
        <v>422903486.24000007</v>
      </c>
      <c r="E17" s="37">
        <f>SUM(E18:E23)</f>
        <v>327477819.05000001</v>
      </c>
      <c r="F17" s="11">
        <f t="shared" si="4"/>
        <v>1.6717719545058527</v>
      </c>
      <c r="G17" s="11">
        <f t="shared" si="5"/>
        <v>0.77435592210785076</v>
      </c>
      <c r="H17" s="38">
        <f>SUM(H18:H23)</f>
        <v>147648498.66</v>
      </c>
      <c r="I17" s="11">
        <f t="shared" si="7"/>
        <v>0.75374454337316732</v>
      </c>
      <c r="J17" s="29">
        <f t="shared" ref="J17:J22" si="9">H17/D17</f>
        <v>0.34913048358321797</v>
      </c>
      <c r="K17" s="38">
        <f>SUM(K18:K23)</f>
        <v>50811100</v>
      </c>
      <c r="L17" s="11">
        <f t="shared" si="8"/>
        <v>0.25939030681226938</v>
      </c>
      <c r="M17" s="11">
        <f t="shared" si="6"/>
        <v>0.12014821739058547</v>
      </c>
    </row>
    <row r="18" spans="1:13" ht="36" x14ac:dyDescent="0.25">
      <c r="A18" s="7" t="s">
        <v>7</v>
      </c>
      <c r="B18" s="10" t="s">
        <v>23</v>
      </c>
      <c r="C18" s="45">
        <v>78788773.599999994</v>
      </c>
      <c r="D18" s="46">
        <v>77192822.310000002</v>
      </c>
      <c r="E18" s="39">
        <v>75927722.620000005</v>
      </c>
      <c r="F18" s="12">
        <f t="shared" si="4"/>
        <v>0.96368707305275292</v>
      </c>
      <c r="G18" s="12">
        <f t="shared" si="5"/>
        <v>0.98361117456077118</v>
      </c>
      <c r="H18" s="40">
        <v>50531100</v>
      </c>
      <c r="I18" s="12">
        <f t="shared" si="7"/>
        <v>0.64134898528233986</v>
      </c>
      <c r="J18" s="30">
        <f t="shared" si="9"/>
        <v>0.654608789882967</v>
      </c>
      <c r="K18" s="40">
        <v>50531100</v>
      </c>
      <c r="L18" s="12">
        <f t="shared" si="8"/>
        <v>0.64134898528233986</v>
      </c>
      <c r="M18" s="12">
        <f t="shared" si="6"/>
        <v>0.654608789882967</v>
      </c>
    </row>
    <row r="19" spans="1:13" ht="54" x14ac:dyDescent="0.25">
      <c r="A19" s="7" t="s">
        <v>8</v>
      </c>
      <c r="B19" s="10" t="s">
        <v>24</v>
      </c>
      <c r="C19" s="45">
        <v>32733289.699999999</v>
      </c>
      <c r="D19" s="46">
        <v>262392015.16</v>
      </c>
      <c r="E19" s="39">
        <v>167273533.06999999</v>
      </c>
      <c r="F19" s="12">
        <f t="shared" si="4"/>
        <v>5.1101962131841576</v>
      </c>
      <c r="G19" s="12">
        <f t="shared" si="5"/>
        <v>0.63749475367229003</v>
      </c>
      <c r="H19" s="40">
        <v>12813693.529999999</v>
      </c>
      <c r="I19" s="12">
        <f t="shared" si="7"/>
        <v>0.39145755429525314</v>
      </c>
      <c r="J19" s="30">
        <f t="shared" si="9"/>
        <v>4.8834159538683121E-2</v>
      </c>
      <c r="K19" s="40">
        <v>0</v>
      </c>
      <c r="L19" s="12">
        <f t="shared" si="8"/>
        <v>0</v>
      </c>
      <c r="M19" s="12">
        <f t="shared" si="6"/>
        <v>0</v>
      </c>
    </row>
    <row r="20" spans="1:13" ht="36" x14ac:dyDescent="0.25">
      <c r="A20" s="7" t="s">
        <v>9</v>
      </c>
      <c r="B20" s="10" t="s">
        <v>25</v>
      </c>
      <c r="C20" s="45">
        <v>77271597.159999996</v>
      </c>
      <c r="D20" s="46">
        <v>78970888.930000007</v>
      </c>
      <c r="E20" s="39">
        <v>79713182.359999999</v>
      </c>
      <c r="F20" s="12">
        <f t="shared" si="4"/>
        <v>1.0315974470534679</v>
      </c>
      <c r="G20" s="12">
        <f t="shared" si="5"/>
        <v>1.0093995830622846</v>
      </c>
      <c r="H20" s="40">
        <v>79740324.129999995</v>
      </c>
      <c r="I20" s="12">
        <f t="shared" si="7"/>
        <v>1.0319486986258122</v>
      </c>
      <c r="J20" s="30">
        <f t="shared" si="9"/>
        <v>1.0097432764202772</v>
      </c>
      <c r="K20" s="40">
        <v>0</v>
      </c>
      <c r="L20" s="12">
        <f t="shared" si="8"/>
        <v>0</v>
      </c>
      <c r="M20" s="12">
        <f t="shared" si="6"/>
        <v>0</v>
      </c>
    </row>
    <row r="21" spans="1:13" ht="18" x14ac:dyDescent="0.25">
      <c r="A21" s="7" t="s">
        <v>10</v>
      </c>
      <c r="B21" s="10" t="s">
        <v>26</v>
      </c>
      <c r="C21" s="45">
        <v>6822351.6600000001</v>
      </c>
      <c r="D21" s="46">
        <v>4382365.62</v>
      </c>
      <c r="E21" s="39">
        <v>4283381</v>
      </c>
      <c r="F21" s="12">
        <f t="shared" si="4"/>
        <v>0.62784523775193379</v>
      </c>
      <c r="G21" s="12">
        <f t="shared" si="5"/>
        <v>0.97741297085111756</v>
      </c>
      <c r="H21" s="40">
        <v>4283381</v>
      </c>
      <c r="I21" s="12">
        <f t="shared" si="7"/>
        <v>0.62784523775193379</v>
      </c>
      <c r="J21" s="30">
        <f t="shared" si="9"/>
        <v>0.97741297085111756</v>
      </c>
      <c r="K21" s="40">
        <v>0</v>
      </c>
      <c r="L21" s="12">
        <v>0</v>
      </c>
      <c r="M21" s="12">
        <v>0</v>
      </c>
    </row>
    <row r="22" spans="1:13" ht="36" x14ac:dyDescent="0.25">
      <c r="A22" s="7" t="s">
        <v>42</v>
      </c>
      <c r="B22" s="10" t="s">
        <v>45</v>
      </c>
      <c r="C22" s="45">
        <v>334509</v>
      </c>
      <c r="D22" s="46">
        <v>260000</v>
      </c>
      <c r="E22" s="39">
        <v>280000</v>
      </c>
      <c r="F22" s="12">
        <f t="shared" si="4"/>
        <v>0.8370477326469542</v>
      </c>
      <c r="G22" s="12">
        <f t="shared" si="5"/>
        <v>1.0769230769230769</v>
      </c>
      <c r="H22" s="40">
        <v>280000</v>
      </c>
      <c r="I22" s="12">
        <f t="shared" si="7"/>
        <v>0.8370477326469542</v>
      </c>
      <c r="J22" s="30">
        <f t="shared" si="9"/>
        <v>1.0769230769230769</v>
      </c>
      <c r="K22" s="40">
        <v>280000</v>
      </c>
      <c r="L22" s="12">
        <f>K22/C22</f>
        <v>0.8370477326469542</v>
      </c>
      <c r="M22" s="12">
        <f>K122/D22</f>
        <v>0</v>
      </c>
    </row>
    <row r="23" spans="1:13" ht="90" x14ac:dyDescent="0.25">
      <c r="A23" s="7" t="s">
        <v>43</v>
      </c>
      <c r="B23" s="10" t="s">
        <v>44</v>
      </c>
      <c r="C23" s="45">
        <v>-63864.35</v>
      </c>
      <c r="D23" s="46">
        <v>-294605.78000000003</v>
      </c>
      <c r="E23" s="39">
        <v>0</v>
      </c>
      <c r="F23" s="12">
        <f t="shared" si="4"/>
        <v>0</v>
      </c>
      <c r="G23" s="12">
        <f t="shared" si="5"/>
        <v>0</v>
      </c>
      <c r="H23" s="40">
        <v>0</v>
      </c>
      <c r="I23" s="12">
        <f t="shared" si="7"/>
        <v>0</v>
      </c>
      <c r="J23" s="30">
        <v>0</v>
      </c>
      <c r="K23" s="40">
        <v>0</v>
      </c>
      <c r="L23" s="12">
        <v>0</v>
      </c>
      <c r="M23" s="12">
        <v>0</v>
      </c>
    </row>
    <row r="24" spans="1:13" ht="17.399999999999999" x14ac:dyDescent="0.25">
      <c r="A24" s="50" t="s">
        <v>12</v>
      </c>
      <c r="B24" s="50"/>
      <c r="C24" s="47">
        <f>SUM(C4,C17)</f>
        <v>257493223.53999996</v>
      </c>
      <c r="D24" s="47">
        <f>SUM(D4,D17)</f>
        <v>489859764.38000005</v>
      </c>
      <c r="E24" s="41">
        <f>SUM(E4,E17)</f>
        <v>395355513.05000001</v>
      </c>
      <c r="F24" s="11">
        <f t="shared" si="4"/>
        <v>1.5354016218938826</v>
      </c>
      <c r="G24" s="11">
        <f t="shared" si="5"/>
        <v>0.80707896789684075</v>
      </c>
      <c r="H24" s="42">
        <f>SUM(H4,H17)</f>
        <v>216979518.66</v>
      </c>
      <c r="I24" s="11">
        <f t="shared" si="7"/>
        <v>0.84266108318106314</v>
      </c>
      <c r="J24" s="29">
        <f>H24/D24</f>
        <v>0.44294211208512724</v>
      </c>
      <c r="K24" s="42">
        <f>SUM(K4,K17)</f>
        <v>121614396</v>
      </c>
      <c r="L24" s="11">
        <f>K24/C24</f>
        <v>0.47230134575214544</v>
      </c>
      <c r="M24" s="11">
        <f>K24/D24</f>
        <v>0.24826369676212023</v>
      </c>
    </row>
    <row r="26" spans="1:13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F27" s="33"/>
      <c r="G27" s="33"/>
      <c r="H27" s="33"/>
      <c r="I27" s="33"/>
      <c r="J27" s="33"/>
      <c r="K27" s="33"/>
    </row>
    <row r="28" spans="1:13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7.399999999999999" x14ac:dyDescent="0.25">
      <c r="C29" s="14"/>
      <c r="D29" s="13"/>
    </row>
    <row r="30" spans="1:13" x14ac:dyDescent="0.25">
      <c r="D30" s="14"/>
    </row>
    <row r="31" spans="1:13" ht="17.399999999999999" x14ac:dyDescent="0.25">
      <c r="D31" s="13"/>
    </row>
    <row r="32" spans="1:13" x14ac:dyDescent="0.25">
      <c r="D32" s="14"/>
    </row>
    <row r="33" spans="4:4" ht="18" x14ac:dyDescent="0.35">
      <c r="D33" s="15"/>
    </row>
    <row r="34" spans="4:4" x14ac:dyDescent="0.25">
      <c r="D34" s="14"/>
    </row>
    <row r="35" spans="4:4" ht="17.399999999999999" x14ac:dyDescent="0.25">
      <c r="D35" s="13"/>
    </row>
    <row r="36" spans="4:4" x14ac:dyDescent="0.25">
      <c r="D36" s="14"/>
    </row>
    <row r="37" spans="4:4" ht="17.399999999999999" x14ac:dyDescent="0.25">
      <c r="D37" s="13"/>
    </row>
    <row r="38" spans="4:4" x14ac:dyDescent="0.25">
      <c r="D38" s="14"/>
    </row>
  </sheetData>
  <mergeCells count="2">
    <mergeCell ref="A24:B24"/>
    <mergeCell ref="A1:M1"/>
  </mergeCells>
  <pageMargins left="0.39370078740157483" right="0" top="0.98425196850393704" bottom="0.59055118110236227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Самарина</dc:creator>
  <cp:lastModifiedBy>user</cp:lastModifiedBy>
  <cp:lastPrinted>2019-11-12T13:23:06Z</cp:lastPrinted>
  <dcterms:created xsi:type="dcterms:W3CDTF">2014-03-24T07:39:29Z</dcterms:created>
  <dcterms:modified xsi:type="dcterms:W3CDTF">2023-11-29T11:26:02Z</dcterms:modified>
</cp:coreProperties>
</file>