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2"/>
  </bookViews>
  <sheets>
    <sheet name="Документ" sheetId="2" r:id="rId1"/>
  </sheets>
  <definedNames>
    <definedName name="_xlnm.Print_Titles" localSheetId="0">Документ!$4:$4</definedName>
  </definedNames>
  <calcPr calcId="145621"/>
</workbook>
</file>

<file path=xl/calcChain.xml><?xml version="1.0" encoding="utf-8"?>
<calcChain xmlns="http://schemas.openxmlformats.org/spreadsheetml/2006/main">
  <c r="K14" i="2" l="1"/>
  <c r="H14" i="2"/>
  <c r="M32" i="2"/>
  <c r="M33" i="2"/>
  <c r="L31" i="2"/>
  <c r="G16" i="2"/>
  <c r="I31" i="2"/>
  <c r="J33" i="2"/>
  <c r="J16" i="2"/>
  <c r="I10" i="2"/>
  <c r="F31" i="2"/>
  <c r="G33" i="2"/>
  <c r="L10" i="2"/>
  <c r="C6" i="2"/>
  <c r="M13" i="2" l="1"/>
  <c r="M15" i="2"/>
  <c r="M18" i="2"/>
  <c r="M19" i="2"/>
  <c r="M21" i="2"/>
  <c r="M22" i="2"/>
  <c r="M23" i="2"/>
  <c r="M25" i="2"/>
  <c r="M27" i="2"/>
  <c r="M28" i="2"/>
  <c r="M30" i="2"/>
  <c r="M31" i="2"/>
  <c r="L11" i="2"/>
  <c r="L13" i="2"/>
  <c r="L15" i="2"/>
  <c r="L18" i="2"/>
  <c r="L19" i="2"/>
  <c r="L21" i="2"/>
  <c r="L22" i="2"/>
  <c r="L23" i="2"/>
  <c r="L25" i="2"/>
  <c r="L27" i="2"/>
  <c r="L28" i="2"/>
  <c r="L30" i="2"/>
  <c r="K32" i="2"/>
  <c r="K29" i="2"/>
  <c r="K26" i="2"/>
  <c r="K24" i="2"/>
  <c r="K20" i="2"/>
  <c r="K17" i="2"/>
  <c r="K6" i="2"/>
  <c r="J7" i="2"/>
  <c r="J8" i="2"/>
  <c r="J11" i="2"/>
  <c r="J13" i="2"/>
  <c r="J15" i="2"/>
  <c r="J18" i="2"/>
  <c r="J19" i="2"/>
  <c r="J21" i="2"/>
  <c r="J22" i="2"/>
  <c r="J23" i="2"/>
  <c r="J25" i="2"/>
  <c r="J27" i="2"/>
  <c r="J28" i="2"/>
  <c r="J30" i="2"/>
  <c r="J31" i="2"/>
  <c r="I7" i="2"/>
  <c r="I8" i="2"/>
  <c r="I9" i="2"/>
  <c r="I11" i="2"/>
  <c r="I13" i="2"/>
  <c r="I15" i="2"/>
  <c r="I18" i="2"/>
  <c r="I19" i="2"/>
  <c r="I21" i="2"/>
  <c r="I22" i="2"/>
  <c r="I23" i="2"/>
  <c r="I25" i="2"/>
  <c r="I27" i="2"/>
  <c r="I28" i="2"/>
  <c r="I30" i="2"/>
  <c r="H32" i="2"/>
  <c r="H29" i="2"/>
  <c r="H26" i="2"/>
  <c r="H24" i="2"/>
  <c r="H20" i="2"/>
  <c r="H17" i="2"/>
  <c r="H6" i="2"/>
  <c r="I6" i="2" s="1"/>
  <c r="H12" i="2"/>
  <c r="G31" i="2"/>
  <c r="E29" i="2"/>
  <c r="D26" i="2"/>
  <c r="M26" i="2" s="1"/>
  <c r="E26" i="2"/>
  <c r="D29" i="2"/>
  <c r="D32" i="2"/>
  <c r="E32" i="2"/>
  <c r="D6" i="2"/>
  <c r="M29" i="2" l="1"/>
  <c r="G32" i="2"/>
  <c r="J32" i="2"/>
  <c r="J6" i="2"/>
  <c r="H34" i="2"/>
  <c r="J29" i="2"/>
  <c r="J26" i="2"/>
  <c r="C14" i="2"/>
  <c r="I14" i="2" l="1"/>
  <c r="L14" i="2"/>
  <c r="C26" i="2"/>
  <c r="C29" i="2"/>
  <c r="C32" i="2"/>
  <c r="L29" i="2" l="1"/>
  <c r="I29" i="2"/>
  <c r="I26" i="2"/>
  <c r="L26" i="2"/>
  <c r="D24" i="2"/>
  <c r="E24" i="2"/>
  <c r="F24" i="2" s="1"/>
  <c r="C24" i="2"/>
  <c r="D20" i="2"/>
  <c r="E20" i="2"/>
  <c r="C20" i="2"/>
  <c r="D17" i="2"/>
  <c r="E17" i="2"/>
  <c r="C17" i="2"/>
  <c r="E6" i="2"/>
  <c r="L6" i="2"/>
  <c r="D14" i="2"/>
  <c r="E14" i="2"/>
  <c r="F14" i="2" s="1"/>
  <c r="G13" i="2"/>
  <c r="F13" i="2"/>
  <c r="F15" i="2"/>
  <c r="D12" i="2"/>
  <c r="E12" i="2"/>
  <c r="C12" i="2"/>
  <c r="M11" i="2"/>
  <c r="M8" i="2"/>
  <c r="M7" i="2"/>
  <c r="L9" i="2"/>
  <c r="L8" i="2"/>
  <c r="L7" i="2"/>
  <c r="G30" i="2"/>
  <c r="G29" i="2"/>
  <c r="G28" i="2"/>
  <c r="G27" i="2"/>
  <c r="G26" i="2"/>
  <c r="G25" i="2"/>
  <c r="G23" i="2"/>
  <c r="G22" i="2"/>
  <c r="G21" i="2"/>
  <c r="G19" i="2"/>
  <c r="G18" i="2"/>
  <c r="G15" i="2"/>
  <c r="G11" i="2"/>
  <c r="G8" i="2"/>
  <c r="G7" i="2"/>
  <c r="F30" i="2"/>
  <c r="F29" i="2"/>
  <c r="F28" i="2"/>
  <c r="F27" i="2"/>
  <c r="F26" i="2"/>
  <c r="F25" i="2"/>
  <c r="F23" i="2"/>
  <c r="F22" i="2"/>
  <c r="F21" i="2"/>
  <c r="F19" i="2"/>
  <c r="F18" i="2"/>
  <c r="F11" i="2"/>
  <c r="F9" i="2"/>
  <c r="F8" i="2"/>
  <c r="F7" i="2"/>
  <c r="K34" i="2"/>
  <c r="E34" i="2" l="1"/>
  <c r="J24" i="2"/>
  <c r="M24" i="2"/>
  <c r="M20" i="2"/>
  <c r="J20" i="2"/>
  <c r="J17" i="2"/>
  <c r="M17" i="2"/>
  <c r="J14" i="2"/>
  <c r="M14" i="2"/>
  <c r="D34" i="2"/>
  <c r="M34" i="2" s="1"/>
  <c r="M12" i="2"/>
  <c r="J12" i="2"/>
  <c r="I24" i="2"/>
  <c r="L24" i="2"/>
  <c r="I20" i="2"/>
  <c r="L20" i="2"/>
  <c r="L17" i="2"/>
  <c r="I17" i="2"/>
  <c r="I12" i="2"/>
  <c r="L12" i="2"/>
  <c r="G24" i="2"/>
  <c r="F20" i="2"/>
  <c r="F6" i="2"/>
  <c r="G12" i="2"/>
  <c r="G17" i="2"/>
  <c r="F12" i="2"/>
  <c r="G6" i="2"/>
  <c r="G20" i="2"/>
  <c r="F17" i="2"/>
  <c r="M6" i="2"/>
  <c r="C34" i="2"/>
  <c r="G14" i="2"/>
  <c r="F34" i="2" l="1"/>
  <c r="J34" i="2"/>
  <c r="I34" i="2"/>
  <c r="L34" i="2"/>
  <c r="G34" i="2"/>
</calcChain>
</file>

<file path=xl/sharedStrings.xml><?xml version="1.0" encoding="utf-8"?>
<sst xmlns="http://schemas.openxmlformats.org/spreadsheetml/2006/main" count="78" uniqueCount="78">
  <si>
    <t>0100</t>
  </si>
  <si>
    <t>0102</t>
  </si>
  <si>
    <t>0103</t>
  </si>
  <si>
    <t>0105</t>
  </si>
  <si>
    <t>0113</t>
  </si>
  <si>
    <t>0300</t>
  </si>
  <si>
    <t>0309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</si>
  <si>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</si>
  <si>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</si>
  <si>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</si>
  <si>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</si>
  <si>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</si>
  <si>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</si>
  <si>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</si>
  <si>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</si>
  <si>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</si>
  <si>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</si>
  <si>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0804</t>
  </si>
  <si>
    <t>1000</t>
  </si>
  <si>
    <t>1001</t>
  </si>
  <si>
    <t>1003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</si>
  <si>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</si>
  <si>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</si>
  <si>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</si>
  <si>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</si>
  <si>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</si>
  <si>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</si>
  <si>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</si>
  <si>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</si>
  <si>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</si>
  <si>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</si>
  <si>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</si>
  <si>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</si>
  <si>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</si>
  <si>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</si>
  <si>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</si>
  <si>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</si>
  <si>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</si>
  <si>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</si>
  <si>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</si>
  <si>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</si>
  <si>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</si>
  <si>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</si>
  <si>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</si>
  <si>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(тыс.руб.)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</si>
  <si>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</si>
  <si>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</si>
  <si>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</si>
  <si>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</si>
  <si>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</si>
  <si>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</si>
  <si>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</si>
  <si>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</si>
  <si>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</si>
  <si>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</si>
  <si>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</si>
  <si>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Другие общегосударственные вопросы</t>
  </si>
  <si>
    <t>ИТОГО:</t>
  </si>
  <si>
    <t>Проект на 2022 год</t>
  </si>
  <si>
    <t>Мобилизационная и вневойсковая подготовка</t>
  </si>
  <si>
    <t>0200</t>
  </si>
  <si>
    <t>0203</t>
  </si>
  <si>
    <t>НАЦИОНАЛЬНАЯ ОБОРОНА</t>
  </si>
  <si>
    <t>0310</t>
  </si>
  <si>
    <t>Обеспечение пожарной безопасности</t>
  </si>
  <si>
    <t>Обеспечение проведения выборов и референдумов</t>
  </si>
  <si>
    <t>0107</t>
  </si>
  <si>
    <t>Проект на 2023 год</t>
  </si>
  <si>
    <t>Расходы  бюджета Палехского городского поселения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</si>
  <si>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</si>
  <si>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</si>
  <si>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>2022 год к исполнению за 2020 год</t>
  </si>
  <si>
    <t>2022 год к ожидаемому исполнению за 2021 год</t>
  </si>
  <si>
    <t>2023 год к исполнению за 2020 год</t>
  </si>
  <si>
    <t>2023 год к ожидаемому исполнению за 2021 год</t>
  </si>
  <si>
    <t>Проект на 2024 год</t>
  </si>
  <si>
    <t>2024 год к исполнению за 2020 год</t>
  </si>
  <si>
    <t>2024 год к ожидаемому исполнению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</si>
</sst>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0" fontId="6" fillId="0" borderId="7" xfId="3" applyNumberFormat="1" applyFont="1" applyBorder="1" applyProtection="1">
      <alignment horizontal="center" vertical="center" wrapTex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7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top" shrinkToFit="1"/>
    </xf>
    <xf numFmtId="2" fontId="7" fillId="0" borderId="6" xfId="9" applyNumberFormat="1" applyFont="1" applyFill="1" applyBorder="1" applyAlignment="1" applyProtection="1">
      <alignment horizontal="center" vertical="top" shrinkToFit="1"/>
    </xf>
    <xf numFmtId="2" fontId="0" fillId="0" borderId="0" xfId="0" applyNumberFormat="1" applyProtection="1">
      <protection locked="0"/>
    </xf>
    <xf numFmtId="2" fontId="6" fillId="0" borderId="8" xfId="6" applyNumberFormat="1" applyFont="1" applyFill="1" applyBorder="1" applyAlignment="1" applyProtection="1">
      <alignment horizontal="center" vertical="top" shrinkToFit="1"/>
    </xf>
    <xf numFmtId="165" fontId="7" fillId="0" borderId="5" xfId="29" applyNumberFormat="1" applyFont="1" applyFill="1" applyBorder="1" applyAlignment="1" applyProtection="1">
      <alignment horizontal="center" vertical="top" shrinkToFit="1"/>
    </xf>
    <xf numFmtId="2" fontId="8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6" fillId="0" borderId="8" xfId="5" applyNumberFormat="1" applyFont="1" applyFill="1" applyBorder="1" applyAlignment="1" applyProtection="1">
      <alignment horizontal="center" vertical="top" shrinkToFit="1"/>
    </xf>
    <xf numFmtId="165" fontId="6" fillId="0" borderId="9" xfId="29" applyNumberFormat="1" applyFont="1" applyFill="1" applyBorder="1" applyAlignment="1" applyProtection="1">
      <alignment horizontal="center" vertical="top" shrinkToFit="1"/>
    </xf>
    <xf numFmtId="2" fontId="6" fillId="0" borderId="7" xfId="6" applyNumberFormat="1" applyFont="1" applyFill="1" applyBorder="1" applyAlignment="1" applyProtection="1">
      <alignment horizontal="center" vertical="top" shrinkToFit="1"/>
    </xf>
    <xf numFmtId="2" fontId="7" fillId="0" borderId="10" xfId="9" applyNumberFormat="1" applyFont="1" applyFill="1" applyBorder="1" applyAlignment="1" applyProtection="1">
      <alignment horizontal="center" vertical="top" shrinkToFit="1"/>
    </xf>
    <xf numFmtId="165" fontId="7" fillId="0" borderId="11" xfId="29" applyNumberFormat="1" applyFont="1" applyFill="1" applyBorder="1" applyAlignment="1" applyProtection="1">
      <alignment horizontal="center" vertical="top" shrinkToFit="1"/>
    </xf>
    <xf numFmtId="165" fontId="7" fillId="0" borderId="9" xfId="29" applyNumberFormat="1" applyFont="1" applyFill="1" applyBorder="1" applyAlignment="1" applyProtection="1">
      <alignment horizontal="center" vertical="top" shrinkToFit="1"/>
    </xf>
    <xf numFmtId="2" fontId="7" fillId="0" borderId="6" xfId="6" applyNumberFormat="1" applyFont="1" applyFill="1" applyBorder="1" applyAlignment="1" applyProtection="1">
      <alignment horizontal="center" vertical="top" shrinkToFit="1"/>
    </xf>
    <xf numFmtId="2" fontId="6" fillId="0" borderId="6" xfId="6" applyNumberFormat="1" applyFont="1" applyFill="1" applyBorder="1" applyAlignment="1" applyProtection="1">
      <alignment horizontal="center" vertical="top" shrinkToFit="1"/>
    </xf>
    <xf numFmtId="1" fontId="6" fillId="0" borderId="2" xfId="3" applyNumberFormat="1" applyFont="1" applyProtection="1">
      <alignment horizontal="center" vertical="center" wrapText="1"/>
    </xf>
    <xf numFmtId="1" fontId="6" fillId="0" borderId="7" xfId="3" applyNumberFormat="1" applyFont="1" applyBorder="1" applyProtection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49" fontId="7" fillId="0" borderId="2" xfId="4" applyNumberFormat="1" applyFont="1" applyAlignment="1" applyProtection="1">
      <alignment horizontal="center" vertical="top" wrapText="1"/>
    </xf>
    <xf numFmtId="0" fontId="11" fillId="0" borderId="2" xfId="4" applyNumberFormat="1" applyFont="1" applyAlignment="1" applyProtection="1">
      <alignment vertical="top" wrapText="1"/>
    </xf>
    <xf numFmtId="2" fontId="7" fillId="0" borderId="2" xfId="3" applyNumberFormat="1" applyFont="1" applyFill="1" applyProtection="1">
      <alignment horizontal="center" vertical="center" wrapText="1"/>
    </xf>
    <xf numFmtId="2" fontId="7" fillId="0" borderId="12" xfId="6" applyNumberFormat="1" applyFont="1" applyFill="1" applyBorder="1" applyAlignment="1" applyProtection="1">
      <alignment horizontal="center" vertical="top" shrinkToFit="1"/>
    </xf>
    <xf numFmtId="0" fontId="7" fillId="0" borderId="2" xfId="3" applyNumberFormat="1" applyFont="1" applyFill="1" applyProtection="1">
      <alignment horizontal="center" vertical="center" wrapText="1"/>
    </xf>
    <xf numFmtId="49" fontId="6" fillId="0" borderId="7" xfId="3" applyNumberFormat="1" applyFont="1" applyBorder="1" applyProtection="1">
      <alignment horizontal="center" vertical="center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10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topLeftCell="B1" workbookViewId="0">
      <pane ySplit="4" topLeftCell="A19" activePane="bottomLeft" state="frozen"/>
      <selection pane="bottomLeft" activeCell="H40" sqref="H40"/>
    </sheetView>
  </sheetViews>
  <sheetFormatPr defaultColWidth="9.109375" defaultRowHeight="14.4" outlineLevelRow="1" x14ac:dyDescent="0.3"/>
  <cols>
    <col min="1" max="1" width="50" style="10" customWidth="1"/>
    <col min="2" max="2" width="12.33203125" style="10" customWidth="1"/>
    <col min="3" max="3" width="13.109375" style="27" customWidth="1"/>
    <col min="4" max="4" width="16.5546875" style="27" customWidth="1"/>
    <col min="5" max="5" width="13.6640625" style="27" customWidth="1"/>
    <col min="6" max="6" width="13.6640625" style="1" customWidth="1"/>
    <col min="7" max="7" width="15" style="1" customWidth="1"/>
    <col min="8" max="8" width="13.109375" style="27" customWidth="1"/>
    <col min="9" max="10" width="13.109375" style="1" customWidth="1"/>
    <col min="11" max="11" width="13.109375" style="27" customWidth="1"/>
    <col min="12" max="13" width="13.109375" style="1" customWidth="1"/>
    <col min="14" max="16384" width="9.109375" style="1"/>
  </cols>
  <sheetData>
    <row r="1" spans="1:13" ht="41.4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9.6" customHeight="1" x14ac:dyDescent="0.3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  <c r="L2" s="2"/>
      <c r="M2" s="2"/>
    </row>
    <row r="3" spans="1:13" ht="12" customHeight="1" x14ac:dyDescent="0.3">
      <c r="A3" s="7"/>
      <c r="B3" s="7"/>
      <c r="C3" s="22"/>
      <c r="D3" s="22"/>
      <c r="E3" s="22"/>
      <c r="F3" s="6"/>
      <c r="G3" s="6"/>
      <c r="H3" s="22"/>
      <c r="I3" s="6"/>
      <c r="J3" s="6"/>
      <c r="L3" s="6"/>
      <c r="M3" s="13" t="s">
        <v>44</v>
      </c>
    </row>
    <row r="4" spans="1:13" ht="53.4" customHeight="1" x14ac:dyDescent="0.3">
      <c r="A4" s="17" t="s">
        <v>51</v>
      </c>
      <c r="B4" s="17" t="s">
        <v>23</v>
      </c>
      <c r="C4" s="23" t="s">
        <v>69</v>
      </c>
      <c r="D4" s="46" t="s">
        <v>70</v>
      </c>
      <c r="E4" s="46" t="s">
        <v>58</v>
      </c>
      <c r="F4" s="48" t="s">
        <v>71</v>
      </c>
      <c r="G4" s="48" t="s">
        <v>72</v>
      </c>
      <c r="H4" s="46" t="s">
        <v>67</v>
      </c>
      <c r="I4" s="48" t="s">
        <v>73</v>
      </c>
      <c r="J4" s="48" t="s">
        <v>74</v>
      </c>
      <c r="K4" s="46" t="s">
        <v>75</v>
      </c>
      <c r="L4" s="48" t="s">
        <v>76</v>
      </c>
      <c r="M4" s="5" t="s">
        <v>77</v>
      </c>
    </row>
    <row r="5" spans="1:13" ht="14.25" customHeight="1" x14ac:dyDescent="0.3">
      <c r="A5" s="8">
        <v>1</v>
      </c>
      <c r="B5" s="8">
        <v>2</v>
      </c>
      <c r="C5" s="40">
        <v>3</v>
      </c>
      <c r="D5" s="40">
        <v>4</v>
      </c>
      <c r="E5" s="41">
        <v>5</v>
      </c>
      <c r="F5" s="4" t="s">
        <v>45</v>
      </c>
      <c r="G5" s="20" t="s">
        <v>46</v>
      </c>
      <c r="H5" s="41">
        <v>8</v>
      </c>
      <c r="I5" s="4" t="s">
        <v>47</v>
      </c>
      <c r="J5" s="4" t="s">
        <v>48</v>
      </c>
      <c r="K5" s="49">
        <v>11</v>
      </c>
      <c r="L5" s="4" t="s">
        <v>49</v>
      </c>
      <c r="M5" s="4" t="s">
        <v>50</v>
      </c>
    </row>
    <row r="6" spans="1:13" x14ac:dyDescent="0.3">
      <c r="A6" s="11" t="s">
        <v>53</v>
      </c>
      <c r="B6" s="14" t="s">
        <v>0</v>
      </c>
      <c r="C6" s="24">
        <f>SUM(C7:C11)</f>
        <v>1666.8399999999997</v>
      </c>
      <c r="D6" s="24">
        <f>SUM(D7:D11)</f>
        <v>1308.97</v>
      </c>
      <c r="E6" s="24">
        <f t="shared" ref="E6" si="0">SUM(E7:E11)</f>
        <v>1371.49</v>
      </c>
      <c r="F6" s="29">
        <f t="shared" ref="F6:F9" si="1">E6/C6</f>
        <v>0.82280842792349607</v>
      </c>
      <c r="G6" s="36">
        <f t="shared" ref="G6:G24" si="2">E6/D6</f>
        <v>1.0477627447535085</v>
      </c>
      <c r="H6" s="30">
        <f>SUM(H7:H11)</f>
        <v>1371.49</v>
      </c>
      <c r="I6" s="33">
        <f>H6/C6</f>
        <v>0.82280842792349607</v>
      </c>
      <c r="J6" s="19">
        <f>H6/D6</f>
        <v>1.0477627447535085</v>
      </c>
      <c r="K6" s="30">
        <f>SUM(K7:K11)</f>
        <v>1371.49</v>
      </c>
      <c r="L6" s="37">
        <f>K6/C6</f>
        <v>0.82280842792349607</v>
      </c>
      <c r="M6" s="12">
        <f>K6/D6</f>
        <v>1.0477627447535085</v>
      </c>
    </row>
    <row r="7" spans="1:13" ht="26.4" outlineLevel="1" x14ac:dyDescent="0.3">
      <c r="A7" s="9" t="s">
        <v>52</v>
      </c>
      <c r="B7" s="15" t="s">
        <v>1</v>
      </c>
      <c r="C7" s="25">
        <v>676.66</v>
      </c>
      <c r="D7" s="28">
        <v>677.95</v>
      </c>
      <c r="E7" s="31">
        <v>738.43</v>
      </c>
      <c r="F7" s="29">
        <f t="shared" si="1"/>
        <v>1.0912866136612183</v>
      </c>
      <c r="G7" s="36">
        <f t="shared" si="2"/>
        <v>1.08921011874032</v>
      </c>
      <c r="H7" s="31">
        <v>738.43</v>
      </c>
      <c r="I7" s="33">
        <f t="shared" ref="I7:I34" si="3">H7/C7</f>
        <v>1.0912866136612183</v>
      </c>
      <c r="J7" s="19">
        <f t="shared" ref="J7:J34" si="4">H7/D7</f>
        <v>1.08921011874032</v>
      </c>
      <c r="K7" s="31">
        <v>738.43</v>
      </c>
      <c r="L7" s="37">
        <f t="shared" ref="L7:L34" si="5">K7/C7</f>
        <v>1.0912866136612183</v>
      </c>
      <c r="M7" s="12">
        <f t="shared" ref="M7:M10" si="6">K7/D7</f>
        <v>1.08921011874032</v>
      </c>
    </row>
    <row r="8" spans="1:13" ht="39.6" outlineLevel="1" x14ac:dyDescent="0.3">
      <c r="A8" s="9" t="s">
        <v>54</v>
      </c>
      <c r="B8" s="15" t="s">
        <v>2</v>
      </c>
      <c r="C8" s="25">
        <v>620.23</v>
      </c>
      <c r="D8" s="28">
        <v>614.75</v>
      </c>
      <c r="E8" s="31">
        <v>608.97</v>
      </c>
      <c r="F8" s="29">
        <f t="shared" si="1"/>
        <v>0.98184544443190436</v>
      </c>
      <c r="G8" s="36">
        <f t="shared" si="2"/>
        <v>0.9905978039853599</v>
      </c>
      <c r="H8" s="31">
        <v>608.97</v>
      </c>
      <c r="I8" s="33">
        <f t="shared" si="3"/>
        <v>0.98184544443190436</v>
      </c>
      <c r="J8" s="19">
        <f t="shared" si="4"/>
        <v>0.9905978039853599</v>
      </c>
      <c r="K8" s="31">
        <v>608.97</v>
      </c>
      <c r="L8" s="37">
        <f t="shared" si="5"/>
        <v>0.98184544443190436</v>
      </c>
      <c r="M8" s="12">
        <f t="shared" si="6"/>
        <v>0.9905978039853599</v>
      </c>
    </row>
    <row r="9" spans="1:13" outlineLevel="1" x14ac:dyDescent="0.3">
      <c r="A9" s="9" t="s">
        <v>55</v>
      </c>
      <c r="B9" s="15" t="s">
        <v>3</v>
      </c>
      <c r="C9" s="25">
        <v>5.85</v>
      </c>
      <c r="D9" s="28">
        <v>0</v>
      </c>
      <c r="E9" s="31">
        <v>0</v>
      </c>
      <c r="F9" s="29">
        <f t="shared" si="1"/>
        <v>0</v>
      </c>
      <c r="G9" s="36"/>
      <c r="H9" s="31">
        <v>0</v>
      </c>
      <c r="I9" s="33">
        <f t="shared" si="3"/>
        <v>0</v>
      </c>
      <c r="J9" s="19"/>
      <c r="K9" s="31"/>
      <c r="L9" s="37">
        <f t="shared" si="5"/>
        <v>0</v>
      </c>
      <c r="M9" s="12"/>
    </row>
    <row r="10" spans="1:13" outlineLevel="1" x14ac:dyDescent="0.3">
      <c r="A10" s="9" t="s">
        <v>65</v>
      </c>
      <c r="B10" s="16" t="s">
        <v>66</v>
      </c>
      <c r="C10" s="25">
        <v>350</v>
      </c>
      <c r="D10" s="28">
        <v>0</v>
      </c>
      <c r="E10" s="31"/>
      <c r="F10" s="29"/>
      <c r="G10" s="36"/>
      <c r="H10" s="31">
        <v>0</v>
      </c>
      <c r="I10" s="33">
        <f t="shared" si="3"/>
        <v>0</v>
      </c>
      <c r="J10" s="19"/>
      <c r="K10" s="31"/>
      <c r="L10" s="37">
        <f t="shared" si="5"/>
        <v>0</v>
      </c>
      <c r="M10" s="12"/>
    </row>
    <row r="11" spans="1:13" outlineLevel="1" x14ac:dyDescent="0.3">
      <c r="A11" s="9" t="s">
        <v>56</v>
      </c>
      <c r="B11" s="15" t="s">
        <v>4</v>
      </c>
      <c r="C11" s="25">
        <v>14.1</v>
      </c>
      <c r="D11" s="28">
        <v>16.27</v>
      </c>
      <c r="E11" s="31">
        <v>24.09</v>
      </c>
      <c r="F11" s="29">
        <f>E11/C11</f>
        <v>1.7085106382978723</v>
      </c>
      <c r="G11" s="36">
        <f t="shared" si="2"/>
        <v>1.480639213275968</v>
      </c>
      <c r="H11" s="31">
        <v>24.09</v>
      </c>
      <c r="I11" s="33">
        <f t="shared" si="3"/>
        <v>1.7085106382978723</v>
      </c>
      <c r="J11" s="12">
        <f t="shared" si="4"/>
        <v>1.480639213275968</v>
      </c>
      <c r="K11" s="31">
        <v>24.09</v>
      </c>
      <c r="L11" s="37">
        <f t="shared" si="5"/>
        <v>1.7085106382978723</v>
      </c>
      <c r="M11" s="12">
        <f>K11/D11</f>
        <v>1.480639213275968</v>
      </c>
    </row>
    <row r="12" spans="1:13" outlineLevel="1" x14ac:dyDescent="0.3">
      <c r="A12" s="45" t="s">
        <v>62</v>
      </c>
      <c r="B12" s="44" t="s">
        <v>60</v>
      </c>
      <c r="C12" s="25">
        <f>C13</f>
        <v>225.5</v>
      </c>
      <c r="D12" s="34">
        <f t="shared" ref="D12:E12" si="7">D13</f>
        <v>232.4</v>
      </c>
      <c r="E12" s="34">
        <f t="shared" si="7"/>
        <v>234.7</v>
      </c>
      <c r="F12" s="29">
        <f t="shared" ref="F12:F15" si="8">E12/C12</f>
        <v>1.0407982261640798</v>
      </c>
      <c r="G12" s="36">
        <f t="shared" si="2"/>
        <v>1.0098967297762478</v>
      </c>
      <c r="H12" s="43">
        <f>H13</f>
        <v>243.5</v>
      </c>
      <c r="I12" s="33">
        <f t="shared" si="3"/>
        <v>1.0798226164079823</v>
      </c>
      <c r="J12" s="12">
        <f>H12/D12</f>
        <v>1.0477624784853701</v>
      </c>
      <c r="K12" s="31"/>
      <c r="L12" s="37">
        <f t="shared" si="5"/>
        <v>0</v>
      </c>
      <c r="M12" s="12">
        <f t="shared" ref="M12:M34" si="9">K12/D12</f>
        <v>0</v>
      </c>
    </row>
    <row r="13" spans="1:13" outlineLevel="1" x14ac:dyDescent="0.3">
      <c r="A13" s="9" t="s">
        <v>59</v>
      </c>
      <c r="B13" s="44" t="s">
        <v>61</v>
      </c>
      <c r="C13" s="28">
        <v>225.5</v>
      </c>
      <c r="D13" s="39">
        <v>232.4</v>
      </c>
      <c r="E13" s="31">
        <v>234.7</v>
      </c>
      <c r="F13" s="29">
        <f t="shared" si="8"/>
        <v>1.0407982261640798</v>
      </c>
      <c r="G13" s="36">
        <f t="shared" si="2"/>
        <v>1.0098967297762478</v>
      </c>
      <c r="H13" s="43">
        <v>243.5</v>
      </c>
      <c r="I13" s="33">
        <f t="shared" si="3"/>
        <v>1.0798226164079823</v>
      </c>
      <c r="J13" s="12">
        <f t="shared" si="4"/>
        <v>1.0477624784853701</v>
      </c>
      <c r="K13" s="31"/>
      <c r="L13" s="37">
        <f>K13/C13</f>
        <v>0</v>
      </c>
      <c r="M13" s="12">
        <f>K13/D13</f>
        <v>0</v>
      </c>
    </row>
    <row r="14" spans="1:13" ht="26.4" x14ac:dyDescent="0.3">
      <c r="A14" s="11" t="s">
        <v>25</v>
      </c>
      <c r="B14" s="14" t="s">
        <v>5</v>
      </c>
      <c r="C14" s="24">
        <f>SUM(C15:C16)</f>
        <v>244.35</v>
      </c>
      <c r="D14" s="47">
        <f t="shared" ref="D14:E14" si="10">SUM(D15:D16)</f>
        <v>558</v>
      </c>
      <c r="E14" s="47">
        <f t="shared" si="10"/>
        <v>610</v>
      </c>
      <c r="F14" s="29">
        <f t="shared" si="8"/>
        <v>2.4964190710047065</v>
      </c>
      <c r="G14" s="36">
        <f t="shared" si="2"/>
        <v>1.0931899641577061</v>
      </c>
      <c r="H14" s="42">
        <f>SUM(H15:H16)</f>
        <v>190</v>
      </c>
      <c r="I14" s="33">
        <f t="shared" si="3"/>
        <v>0.77757315326376097</v>
      </c>
      <c r="J14" s="12">
        <f t="shared" si="4"/>
        <v>0.34050179211469533</v>
      </c>
      <c r="K14" s="38">
        <f>SUM(K15:K16)</f>
        <v>190</v>
      </c>
      <c r="L14" s="37">
        <f t="shared" si="5"/>
        <v>0.77757315326376097</v>
      </c>
      <c r="M14" s="12">
        <f t="shared" si="9"/>
        <v>0.34050179211469533</v>
      </c>
    </row>
    <row r="15" spans="1:13" ht="30.75" customHeight="1" outlineLevel="1" x14ac:dyDescent="0.3">
      <c r="A15" s="9" t="s">
        <v>26</v>
      </c>
      <c r="B15" s="15" t="s">
        <v>6</v>
      </c>
      <c r="C15" s="25">
        <v>244.35</v>
      </c>
      <c r="D15" s="34">
        <v>438</v>
      </c>
      <c r="E15" s="34">
        <v>435</v>
      </c>
      <c r="F15" s="29">
        <f t="shared" si="8"/>
        <v>1.7802332719459792</v>
      </c>
      <c r="G15" s="36">
        <f t="shared" si="2"/>
        <v>0.99315068493150682</v>
      </c>
      <c r="H15" s="31">
        <v>115</v>
      </c>
      <c r="I15" s="33">
        <f t="shared" si="3"/>
        <v>0.47063638223859222</v>
      </c>
      <c r="J15" s="12">
        <f t="shared" si="4"/>
        <v>0.26255707762557079</v>
      </c>
      <c r="K15" s="39">
        <v>115</v>
      </c>
      <c r="L15" s="37">
        <f t="shared" si="5"/>
        <v>0.47063638223859222</v>
      </c>
      <c r="M15" s="12">
        <f t="shared" si="9"/>
        <v>0.26255707762557079</v>
      </c>
    </row>
    <row r="16" spans="1:13" ht="17.399999999999999" customHeight="1" outlineLevel="1" x14ac:dyDescent="0.3">
      <c r="A16" s="9" t="s">
        <v>64</v>
      </c>
      <c r="B16" s="15" t="s">
        <v>63</v>
      </c>
      <c r="C16" s="28">
        <v>0</v>
      </c>
      <c r="D16" s="39">
        <v>120</v>
      </c>
      <c r="E16" s="39">
        <v>175</v>
      </c>
      <c r="F16" s="29"/>
      <c r="G16" s="36">
        <f t="shared" si="2"/>
        <v>1.4583333333333333</v>
      </c>
      <c r="H16" s="31">
        <v>75</v>
      </c>
      <c r="I16" s="33"/>
      <c r="J16" s="12">
        <f t="shared" si="4"/>
        <v>0.625</v>
      </c>
      <c r="K16" s="39">
        <v>75</v>
      </c>
      <c r="L16" s="37"/>
      <c r="M16" s="12"/>
    </row>
    <row r="17" spans="1:13" x14ac:dyDescent="0.3">
      <c r="A17" s="11" t="s">
        <v>27</v>
      </c>
      <c r="B17" s="14" t="s">
        <v>7</v>
      </c>
      <c r="C17" s="24">
        <f>SUM(C18:C19)</f>
        <v>6641.23</v>
      </c>
      <c r="D17" s="24">
        <f t="shared" ref="D17:E17" si="11">SUM(D18:D19)</f>
        <v>29106.07</v>
      </c>
      <c r="E17" s="24">
        <f t="shared" si="11"/>
        <v>8395.15</v>
      </c>
      <c r="F17" s="29">
        <f>E17/C17</f>
        <v>1.2640956569792041</v>
      </c>
      <c r="G17" s="36">
        <f t="shared" si="2"/>
        <v>0.28843296260883039</v>
      </c>
      <c r="H17" s="30">
        <f>SUM(H18:H19)</f>
        <v>5094</v>
      </c>
      <c r="I17" s="33">
        <f t="shared" si="3"/>
        <v>0.76702658995396944</v>
      </c>
      <c r="J17" s="12">
        <f t="shared" si="4"/>
        <v>0.17501503981815478</v>
      </c>
      <c r="K17" s="30">
        <f>SUM(K18:K19)</f>
        <v>5694</v>
      </c>
      <c r="L17" s="37">
        <f t="shared" si="5"/>
        <v>0.85737130019589747</v>
      </c>
      <c r="M17" s="12">
        <f t="shared" si="9"/>
        <v>0.19562929656940975</v>
      </c>
    </row>
    <row r="18" spans="1:13" outlineLevel="1" x14ac:dyDescent="0.3">
      <c r="A18" s="9" t="s">
        <v>28</v>
      </c>
      <c r="B18" s="15" t="s">
        <v>8</v>
      </c>
      <c r="C18" s="25">
        <v>6555.11</v>
      </c>
      <c r="D18" s="28">
        <v>28593.05</v>
      </c>
      <c r="E18" s="31">
        <v>7945.15</v>
      </c>
      <c r="F18" s="29">
        <f t="shared" ref="F18:F34" si="12">E18/C18</f>
        <v>1.2120544125117656</v>
      </c>
      <c r="G18" s="36">
        <f t="shared" si="2"/>
        <v>0.27786997189876561</v>
      </c>
      <c r="H18" s="31">
        <v>5044</v>
      </c>
      <c r="I18" s="33">
        <f t="shared" si="3"/>
        <v>0.76947602709946905</v>
      </c>
      <c r="J18" s="12">
        <f t="shared" si="4"/>
        <v>0.17640650437781211</v>
      </c>
      <c r="K18" s="31">
        <v>5644</v>
      </c>
      <c r="L18" s="37">
        <f t="shared" si="5"/>
        <v>0.86100767187735983</v>
      </c>
      <c r="M18" s="12">
        <f t="shared" si="9"/>
        <v>0.19739062464480006</v>
      </c>
    </row>
    <row r="19" spans="1:13" outlineLevel="1" x14ac:dyDescent="0.3">
      <c r="A19" s="9" t="s">
        <v>29</v>
      </c>
      <c r="B19" s="15" t="s">
        <v>9</v>
      </c>
      <c r="C19" s="25">
        <v>86.12</v>
      </c>
      <c r="D19" s="28">
        <v>513.02</v>
      </c>
      <c r="E19" s="31">
        <v>450</v>
      </c>
      <c r="F19" s="29">
        <f t="shared" si="12"/>
        <v>5.225267069205759</v>
      </c>
      <c r="G19" s="36">
        <f t="shared" si="2"/>
        <v>0.87715878523254454</v>
      </c>
      <c r="H19" s="31">
        <v>50</v>
      </c>
      <c r="I19" s="33">
        <f t="shared" si="3"/>
        <v>0.58058522991175099</v>
      </c>
      <c r="J19" s="12">
        <f t="shared" si="4"/>
        <v>9.7462087248060505E-2</v>
      </c>
      <c r="K19" s="31">
        <v>50</v>
      </c>
      <c r="L19" s="37">
        <f t="shared" si="5"/>
        <v>0.58058522991175099</v>
      </c>
      <c r="M19" s="12">
        <f t="shared" si="9"/>
        <v>9.7462087248060505E-2</v>
      </c>
    </row>
    <row r="20" spans="1:13" x14ac:dyDescent="0.3">
      <c r="A20" s="11" t="s">
        <v>30</v>
      </c>
      <c r="B20" s="14" t="s">
        <v>10</v>
      </c>
      <c r="C20" s="24">
        <f>SUM(C21:C23)</f>
        <v>13677.439999999999</v>
      </c>
      <c r="D20" s="24">
        <f t="shared" ref="D20:E20" si="13">SUM(D21:D23)</f>
        <v>16418.510000000002</v>
      </c>
      <c r="E20" s="24">
        <f t="shared" si="13"/>
        <v>14299.710000000001</v>
      </c>
      <c r="F20" s="29">
        <f t="shared" si="12"/>
        <v>1.0454960869870387</v>
      </c>
      <c r="G20" s="36">
        <f t="shared" si="2"/>
        <v>0.8709505308337967</v>
      </c>
      <c r="H20" s="30">
        <f>SUM(H21:H23)</f>
        <v>13006.710000000001</v>
      </c>
      <c r="I20" s="33">
        <f t="shared" si="3"/>
        <v>0.9509608523232419</v>
      </c>
      <c r="J20" s="12">
        <f t="shared" si="4"/>
        <v>0.79219795218932776</v>
      </c>
      <c r="K20" s="30">
        <f>SUM(K21:K23)</f>
        <v>13169.34</v>
      </c>
      <c r="L20" s="37">
        <f t="shared" si="5"/>
        <v>0.96285123531889016</v>
      </c>
      <c r="M20" s="12">
        <f t="shared" si="9"/>
        <v>0.80210323592092092</v>
      </c>
    </row>
    <row r="21" spans="1:13" x14ac:dyDescent="0.3">
      <c r="A21" s="9" t="s">
        <v>31</v>
      </c>
      <c r="B21" s="16" t="s">
        <v>24</v>
      </c>
      <c r="C21" s="25">
        <v>789.17</v>
      </c>
      <c r="D21" s="28">
        <v>637.47</v>
      </c>
      <c r="E21" s="31">
        <v>305.52999999999997</v>
      </c>
      <c r="F21" s="29">
        <f t="shared" si="12"/>
        <v>0.3871535917482925</v>
      </c>
      <c r="G21" s="36">
        <f t="shared" si="2"/>
        <v>0.47928529970037798</v>
      </c>
      <c r="H21" s="31">
        <v>255.6</v>
      </c>
      <c r="I21" s="33">
        <f t="shared" si="3"/>
        <v>0.32388458760469863</v>
      </c>
      <c r="J21" s="12">
        <f t="shared" si="4"/>
        <v>0.40096004517859662</v>
      </c>
      <c r="K21" s="31">
        <v>255.6</v>
      </c>
      <c r="L21" s="37">
        <f t="shared" si="5"/>
        <v>0.32388458760469863</v>
      </c>
      <c r="M21" s="12">
        <f t="shared" si="9"/>
        <v>0.40096004517859662</v>
      </c>
    </row>
    <row r="22" spans="1:13" outlineLevel="1" x14ac:dyDescent="0.3">
      <c r="A22" s="9" t="s">
        <v>32</v>
      </c>
      <c r="B22" s="16" t="s">
        <v>11</v>
      </c>
      <c r="C22" s="25">
        <v>1389.86</v>
      </c>
      <c r="D22" s="28">
        <v>2597</v>
      </c>
      <c r="E22" s="31">
        <v>0</v>
      </c>
      <c r="F22" s="29">
        <f t="shared" si="12"/>
        <v>0</v>
      </c>
      <c r="G22" s="36">
        <f t="shared" si="2"/>
        <v>0</v>
      </c>
      <c r="H22" s="31">
        <v>0</v>
      </c>
      <c r="I22" s="33">
        <f t="shared" si="3"/>
        <v>0</v>
      </c>
      <c r="J22" s="12">
        <f t="shared" si="4"/>
        <v>0</v>
      </c>
      <c r="K22" s="31">
        <v>0</v>
      </c>
      <c r="L22" s="37">
        <f t="shared" si="5"/>
        <v>0</v>
      </c>
      <c r="M22" s="12">
        <f t="shared" si="9"/>
        <v>0</v>
      </c>
    </row>
    <row r="23" spans="1:13" outlineLevel="1" x14ac:dyDescent="0.3">
      <c r="A23" s="9" t="s">
        <v>33</v>
      </c>
      <c r="B23" s="16" t="s">
        <v>12</v>
      </c>
      <c r="C23" s="25">
        <v>11498.41</v>
      </c>
      <c r="D23" s="28">
        <v>13184.04</v>
      </c>
      <c r="E23" s="31">
        <v>13994.18</v>
      </c>
      <c r="F23" s="29">
        <f t="shared" si="12"/>
        <v>1.2170534882648993</v>
      </c>
      <c r="G23" s="36">
        <f t="shared" si="2"/>
        <v>1.0614485392944804</v>
      </c>
      <c r="H23" s="31">
        <v>12751.11</v>
      </c>
      <c r="I23" s="33">
        <f t="shared" si="3"/>
        <v>1.1089454976818536</v>
      </c>
      <c r="J23" s="12">
        <f t="shared" si="4"/>
        <v>0.96716256928832134</v>
      </c>
      <c r="K23" s="31">
        <v>12913.74</v>
      </c>
      <c r="L23" s="37">
        <f t="shared" si="5"/>
        <v>1.1230891923318094</v>
      </c>
      <c r="M23" s="12">
        <f t="shared" si="9"/>
        <v>0.97949793841644894</v>
      </c>
    </row>
    <row r="24" spans="1:13" x14ac:dyDescent="0.3">
      <c r="A24" s="11" t="s">
        <v>34</v>
      </c>
      <c r="B24" s="14" t="s">
        <v>13</v>
      </c>
      <c r="C24" s="24">
        <f>C25</f>
        <v>131.83000000000001</v>
      </c>
      <c r="D24" s="24">
        <f t="shared" ref="D24:E24" si="14">D25</f>
        <v>277.37</v>
      </c>
      <c r="E24" s="24">
        <f t="shared" si="14"/>
        <v>329.67</v>
      </c>
      <c r="F24" s="29">
        <f t="shared" si="12"/>
        <v>2.5007206250474092</v>
      </c>
      <c r="G24" s="36">
        <f t="shared" si="2"/>
        <v>1.1885568013844323</v>
      </c>
      <c r="H24" s="30">
        <f>SUM(H25)</f>
        <v>330.67</v>
      </c>
      <c r="I24" s="33">
        <f t="shared" si="3"/>
        <v>2.5083061518622469</v>
      </c>
      <c r="J24" s="12">
        <f t="shared" si="4"/>
        <v>1.1921620939539244</v>
      </c>
      <c r="K24" s="30">
        <f>SUM(K25)</f>
        <v>330.67</v>
      </c>
      <c r="L24" s="37">
        <f t="shared" si="5"/>
        <v>2.5083061518622469</v>
      </c>
      <c r="M24" s="12">
        <f t="shared" si="9"/>
        <v>1.1921620939539244</v>
      </c>
    </row>
    <row r="25" spans="1:13" outlineLevel="1" x14ac:dyDescent="0.3">
      <c r="A25" s="9" t="s">
        <v>35</v>
      </c>
      <c r="B25" s="15" t="s">
        <v>14</v>
      </c>
      <c r="C25" s="25">
        <v>131.83000000000001</v>
      </c>
      <c r="D25" s="32">
        <v>277.37</v>
      </c>
      <c r="E25" s="31">
        <v>329.67</v>
      </c>
      <c r="F25" s="29">
        <f t="shared" si="12"/>
        <v>2.5007206250474092</v>
      </c>
      <c r="G25" s="36">
        <f t="shared" ref="G25:G33" si="15">E25/D25</f>
        <v>1.1885568013844323</v>
      </c>
      <c r="H25" s="31">
        <v>330.67</v>
      </c>
      <c r="I25" s="33">
        <f t="shared" si="3"/>
        <v>2.5083061518622469</v>
      </c>
      <c r="J25" s="12">
        <f t="shared" si="4"/>
        <v>1.1921620939539244</v>
      </c>
      <c r="K25" s="31">
        <v>330.67</v>
      </c>
      <c r="L25" s="37">
        <f t="shared" si="5"/>
        <v>2.5083061518622469</v>
      </c>
      <c r="M25" s="12">
        <f t="shared" si="9"/>
        <v>1.1921620939539244</v>
      </c>
    </row>
    <row r="26" spans="1:13" x14ac:dyDescent="0.3">
      <c r="A26" s="11" t="s">
        <v>36</v>
      </c>
      <c r="B26" s="14" t="s">
        <v>15</v>
      </c>
      <c r="C26" s="24">
        <f>SUM(C27:C28)</f>
        <v>28778.32</v>
      </c>
      <c r="D26" s="24">
        <f t="shared" ref="D26:E26" si="16">SUM(D27:D28)</f>
        <v>16722.43</v>
      </c>
      <c r="E26" s="24">
        <f t="shared" si="16"/>
        <v>15783.28</v>
      </c>
      <c r="F26" s="29">
        <f>E26/C26</f>
        <v>0.54844341156815268</v>
      </c>
      <c r="G26" s="36">
        <f>E26/D26</f>
        <v>0.94383890379568047</v>
      </c>
      <c r="H26" s="30">
        <f>SUM(H27:H28)</f>
        <v>13850.98</v>
      </c>
      <c r="I26" s="33">
        <f t="shared" si="3"/>
        <v>0.48129911683517312</v>
      </c>
      <c r="J26" s="12">
        <f t="shared" si="4"/>
        <v>0.82828751563020442</v>
      </c>
      <c r="K26" s="30">
        <f>SUM(K27:K28)</f>
        <v>13756.84</v>
      </c>
      <c r="L26" s="37">
        <f t="shared" si="5"/>
        <v>0.4780279043390997</v>
      </c>
      <c r="M26" s="12">
        <f t="shared" si="9"/>
        <v>0.82265795102745232</v>
      </c>
    </row>
    <row r="27" spans="1:13" outlineLevel="1" x14ac:dyDescent="0.3">
      <c r="A27" s="9" t="s">
        <v>37</v>
      </c>
      <c r="B27" s="15" t="s">
        <v>16</v>
      </c>
      <c r="C27" s="25">
        <v>27505.68</v>
      </c>
      <c r="D27" s="28">
        <v>15334.5</v>
      </c>
      <c r="E27" s="31">
        <v>14400.93</v>
      </c>
      <c r="F27" s="29">
        <f t="shared" si="12"/>
        <v>0.52356204245813953</v>
      </c>
      <c r="G27" s="36">
        <f t="shared" si="15"/>
        <v>0.93911963220189765</v>
      </c>
      <c r="H27" s="31">
        <v>12489.18</v>
      </c>
      <c r="I27" s="33">
        <f t="shared" si="3"/>
        <v>0.45405821633931609</v>
      </c>
      <c r="J27" s="12">
        <f t="shared" si="4"/>
        <v>0.81444977012618602</v>
      </c>
      <c r="K27" s="31">
        <v>12395.04</v>
      </c>
      <c r="L27" s="37">
        <f t="shared" si="5"/>
        <v>0.45063565052745475</v>
      </c>
      <c r="M27" s="12">
        <f t="shared" si="9"/>
        <v>0.80831067201408591</v>
      </c>
    </row>
    <row r="28" spans="1:13" outlineLevel="1" x14ac:dyDescent="0.3">
      <c r="A28" s="9" t="s">
        <v>38</v>
      </c>
      <c r="B28" s="15" t="s">
        <v>17</v>
      </c>
      <c r="C28" s="25">
        <v>1272.6400000000001</v>
      </c>
      <c r="D28" s="28">
        <v>1387.93</v>
      </c>
      <c r="E28" s="31">
        <v>1382.35</v>
      </c>
      <c r="F28" s="29">
        <f t="shared" si="12"/>
        <v>1.0862066255971836</v>
      </c>
      <c r="G28" s="36">
        <f t="shared" si="15"/>
        <v>0.99597962433263909</v>
      </c>
      <c r="H28" s="31">
        <v>1361.8</v>
      </c>
      <c r="I28" s="33">
        <f t="shared" si="3"/>
        <v>1.0700590897661553</v>
      </c>
      <c r="J28" s="12">
        <f t="shared" si="4"/>
        <v>0.98117340211682136</v>
      </c>
      <c r="K28" s="31">
        <v>1361.8</v>
      </c>
      <c r="L28" s="37">
        <f t="shared" si="5"/>
        <v>1.0700590897661553</v>
      </c>
      <c r="M28" s="12">
        <f t="shared" si="9"/>
        <v>0.98117340211682136</v>
      </c>
    </row>
    <row r="29" spans="1:13" x14ac:dyDescent="0.3">
      <c r="A29" s="11" t="s">
        <v>39</v>
      </c>
      <c r="B29" s="14" t="s">
        <v>18</v>
      </c>
      <c r="C29" s="24">
        <f>SUM(C30:C31)</f>
        <v>1887.45</v>
      </c>
      <c r="D29" s="24">
        <f>SUM(D30:D31)</f>
        <v>1661.66</v>
      </c>
      <c r="E29" s="24">
        <f>SUM(E30:E31)</f>
        <v>336</v>
      </c>
      <c r="F29" s="29">
        <f t="shared" si="12"/>
        <v>0.17801796074068188</v>
      </c>
      <c r="G29" s="36">
        <f t="shared" si="15"/>
        <v>0.20220743112309375</v>
      </c>
      <c r="H29" s="30">
        <f>SUM(H30:H31)</f>
        <v>436</v>
      </c>
      <c r="I29" s="33">
        <f t="shared" si="3"/>
        <v>0.23099949667540862</v>
      </c>
      <c r="J29" s="12">
        <f t="shared" si="4"/>
        <v>0.26238821419544311</v>
      </c>
      <c r="K29" s="30">
        <f>SUM(K30:K31)</f>
        <v>436</v>
      </c>
      <c r="L29" s="37">
        <f t="shared" si="5"/>
        <v>0.23099949667540862</v>
      </c>
      <c r="M29" s="12">
        <f t="shared" si="9"/>
        <v>0.26238821419544311</v>
      </c>
    </row>
    <row r="30" spans="1:13" outlineLevel="1" x14ac:dyDescent="0.3">
      <c r="A30" s="9" t="s">
        <v>40</v>
      </c>
      <c r="B30" s="15" t="s">
        <v>19</v>
      </c>
      <c r="C30" s="25">
        <v>36</v>
      </c>
      <c r="D30" s="28">
        <v>36</v>
      </c>
      <c r="E30" s="31">
        <v>36</v>
      </c>
      <c r="F30" s="29">
        <f t="shared" si="12"/>
        <v>1</v>
      </c>
      <c r="G30" s="36">
        <f t="shared" si="15"/>
        <v>1</v>
      </c>
      <c r="H30" s="31">
        <v>36</v>
      </c>
      <c r="I30" s="33">
        <f t="shared" si="3"/>
        <v>1</v>
      </c>
      <c r="J30" s="12">
        <f t="shared" si="4"/>
        <v>1</v>
      </c>
      <c r="K30" s="31">
        <v>36</v>
      </c>
      <c r="L30" s="37">
        <f t="shared" si="5"/>
        <v>1</v>
      </c>
      <c r="M30" s="12">
        <f t="shared" si="9"/>
        <v>1</v>
      </c>
    </row>
    <row r="31" spans="1:13" outlineLevel="1" x14ac:dyDescent="0.3">
      <c r="A31" s="9" t="s">
        <v>41</v>
      </c>
      <c r="B31" s="15" t="s">
        <v>20</v>
      </c>
      <c r="C31" s="25">
        <v>1851.45</v>
      </c>
      <c r="D31" s="28">
        <v>1625.66</v>
      </c>
      <c r="E31" s="31">
        <v>300</v>
      </c>
      <c r="F31" s="29">
        <f t="shared" si="12"/>
        <v>0.16203516163007373</v>
      </c>
      <c r="G31" s="36">
        <f t="shared" si="15"/>
        <v>0.1845404328088284</v>
      </c>
      <c r="H31" s="31">
        <v>400</v>
      </c>
      <c r="I31" s="33">
        <f t="shared" si="3"/>
        <v>0.21604688217343163</v>
      </c>
      <c r="J31" s="12">
        <f t="shared" si="4"/>
        <v>0.24605391041177122</v>
      </c>
      <c r="K31" s="31">
        <v>400</v>
      </c>
      <c r="L31" s="37">
        <f t="shared" si="5"/>
        <v>0.21604688217343163</v>
      </c>
      <c r="M31" s="12">
        <f t="shared" si="9"/>
        <v>0.24605391041177122</v>
      </c>
    </row>
    <row r="32" spans="1:13" x14ac:dyDescent="0.3">
      <c r="A32" s="11" t="s">
        <v>42</v>
      </c>
      <c r="B32" s="14" t="s">
        <v>21</v>
      </c>
      <c r="C32" s="24">
        <f>SUM(C33)</f>
        <v>0</v>
      </c>
      <c r="D32" s="24">
        <f t="shared" ref="D32:E32" si="17">SUM(D33)</f>
        <v>342.5</v>
      </c>
      <c r="E32" s="24">
        <f t="shared" si="17"/>
        <v>414</v>
      </c>
      <c r="F32" s="29"/>
      <c r="G32" s="36">
        <f t="shared" si="15"/>
        <v>1.2087591240875912</v>
      </c>
      <c r="H32" s="30">
        <f>SUM(H33)</f>
        <v>414</v>
      </c>
      <c r="I32" s="33"/>
      <c r="J32" s="12">
        <f t="shared" si="4"/>
        <v>1.2087591240875912</v>
      </c>
      <c r="K32" s="30">
        <f>SUM(K33)</f>
        <v>414</v>
      </c>
      <c r="L32" s="37"/>
      <c r="M32" s="12">
        <f t="shared" si="9"/>
        <v>1.2087591240875912</v>
      </c>
    </row>
    <row r="33" spans="1:13" outlineLevel="1" x14ac:dyDescent="0.3">
      <c r="A33" s="9" t="s">
        <v>43</v>
      </c>
      <c r="B33" s="15" t="s">
        <v>22</v>
      </c>
      <c r="C33" s="25">
        <v>0</v>
      </c>
      <c r="D33" s="28">
        <v>342.5</v>
      </c>
      <c r="E33" s="31">
        <v>414</v>
      </c>
      <c r="F33" s="29"/>
      <c r="G33" s="36">
        <f t="shared" si="15"/>
        <v>1.2087591240875912</v>
      </c>
      <c r="H33" s="31">
        <v>414</v>
      </c>
      <c r="I33" s="33"/>
      <c r="J33" s="12">
        <f t="shared" si="4"/>
        <v>1.2087591240875912</v>
      </c>
      <c r="K33" s="31">
        <v>414</v>
      </c>
      <c r="L33" s="37"/>
      <c r="M33" s="12">
        <f t="shared" si="9"/>
        <v>1.2087591240875912</v>
      </c>
    </row>
    <row r="34" spans="1:13" ht="12.75" customHeight="1" x14ac:dyDescent="0.3">
      <c r="A34" s="52" t="s">
        <v>57</v>
      </c>
      <c r="B34" s="52"/>
      <c r="C34" s="26">
        <f>SUM(C6+C12+C14+C17+C20+C24+C26+C29+C32)</f>
        <v>53252.959999999992</v>
      </c>
      <c r="D34" s="26">
        <f>SUM(D6+D14+D17+D20+D24+D26+D29+D32+D12)</f>
        <v>66627.91</v>
      </c>
      <c r="E34" s="26">
        <f>SUM(E6+E14+E17+E20+E24+E26+E29+E32+E12)</f>
        <v>41773.999999999993</v>
      </c>
      <c r="F34" s="29">
        <f t="shared" si="12"/>
        <v>0.78444465809975628</v>
      </c>
      <c r="G34" s="21">
        <f t="shared" ref="G34" si="18">E34/D34</f>
        <v>0.62697449162070351</v>
      </c>
      <c r="H34" s="35">
        <f>SUM(H6+H14+H17+H20+H24+H26+H29+H32+H12)</f>
        <v>34937.35</v>
      </c>
      <c r="I34" s="33">
        <f t="shared" si="3"/>
        <v>0.65606400094943085</v>
      </c>
      <c r="J34" s="12">
        <f t="shared" si="4"/>
        <v>0.52436508964486495</v>
      </c>
      <c r="K34" s="35">
        <f>SUM(K6+K14+K17+K20+K24+K26+K29+K32)</f>
        <v>35362.339999999997</v>
      </c>
      <c r="L34" s="37">
        <f t="shared" si="5"/>
        <v>0.66404459019742756</v>
      </c>
      <c r="M34" s="12">
        <f t="shared" si="9"/>
        <v>0.53074364781965988</v>
      </c>
    </row>
    <row r="35" spans="1:13" x14ac:dyDescent="0.3">
      <c r="A35" s="5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3"/>
      <c r="M35" s="3"/>
    </row>
    <row r="36" spans="1:13" x14ac:dyDescent="0.3">
      <c r="F36" s="18"/>
      <c r="G36" s="18"/>
      <c r="I36" s="18"/>
      <c r="J36" s="18"/>
      <c r="L36" s="18"/>
      <c r="M36" s="18"/>
    </row>
  </sheetData>
  <mergeCells count="4">
    <mergeCell ref="A2:K2"/>
    <mergeCell ref="A34:B34"/>
    <mergeCell ref="A35:K35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Владелец</cp:lastModifiedBy>
  <cp:lastPrinted>2021-11-24T12:27:21Z</cp:lastPrinted>
  <dcterms:created xsi:type="dcterms:W3CDTF">2018-10-31T12:49:20Z</dcterms:created>
  <dcterms:modified xsi:type="dcterms:W3CDTF">2021-11-24T12:27:48Z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