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5480" windowHeight="11460"/>
  </bookViews>
  <sheets>
    <sheet name="Лист1" sheetId="1" r:id="rId1"/>
  </sheets>
  <definedNames>
    <definedName name="_xlnm.Print_Area" localSheetId="0">Лист1!$A$1:$N$81</definedName>
  </definedNames>
  <calcPr calcId="145621"/>
</workbook>
</file>

<file path=xl/calcChain.xml><?xml version="1.0" encoding="utf-8"?>
<calcChain xmlns="http://schemas.openxmlformats.org/spreadsheetml/2006/main">
  <c r="M31" i="1" l="1"/>
  <c r="J31" i="1"/>
  <c r="J38" i="1"/>
  <c r="K38" i="1"/>
  <c r="K8" i="1"/>
  <c r="L40" i="1"/>
  <c r="K46" i="1"/>
  <c r="K45" i="1"/>
  <c r="K29" i="1"/>
  <c r="K26" i="1"/>
  <c r="K17" i="1"/>
  <c r="L14" i="1"/>
  <c r="L73" i="1"/>
  <c r="M81" i="1"/>
  <c r="M55" i="1"/>
  <c r="J42" i="1"/>
  <c r="L78" i="1"/>
  <c r="M65" i="1"/>
  <c r="M64" i="1"/>
  <c r="M63" i="1"/>
  <c r="M61" i="1"/>
  <c r="L53" i="1"/>
  <c r="L54" i="1"/>
  <c r="M52" i="1"/>
  <c r="M48" i="1"/>
  <c r="M46" i="1"/>
  <c r="M45" i="1"/>
  <c r="L49" i="1"/>
  <c r="L48" i="1"/>
  <c r="L47" i="1"/>
  <c r="L46" i="1"/>
  <c r="L45" i="1"/>
  <c r="N44" i="1"/>
  <c r="M39" i="1"/>
  <c r="M38" i="1"/>
  <c r="J39" i="1"/>
  <c r="M36" i="1"/>
  <c r="M34" i="1"/>
  <c r="L34" i="1"/>
  <c r="M10" i="1"/>
  <c r="M9" i="1"/>
  <c r="M29" i="1"/>
  <c r="M17" i="1"/>
  <c r="M16" i="1"/>
  <c r="M23" i="1"/>
  <c r="M22" i="1"/>
  <c r="L24" i="1"/>
  <c r="L23" i="1"/>
  <c r="L22" i="1"/>
  <c r="L20" i="1"/>
  <c r="L21" i="1"/>
  <c r="L18" i="1"/>
  <c r="L19" i="1"/>
  <c r="L11" i="1"/>
  <c r="K61" i="1"/>
  <c r="K55" i="1"/>
  <c r="K52" i="1"/>
  <c r="K42" i="1"/>
  <c r="K36" i="1"/>
  <c r="K34" i="1"/>
  <c r="K16" i="1"/>
  <c r="K10" i="1"/>
  <c r="K9" i="1"/>
  <c r="L52" i="1"/>
  <c r="K65" i="1"/>
  <c r="K64" i="1"/>
  <c r="K48" i="1"/>
  <c r="K39" i="1"/>
  <c r="K31" i="1"/>
  <c r="K28" i="1"/>
  <c r="L29" i="1"/>
  <c r="K23" i="1"/>
  <c r="K22" i="1"/>
  <c r="J17" i="1"/>
  <c r="J16" i="1"/>
  <c r="J52" i="1"/>
  <c r="J55" i="1"/>
  <c r="L58" i="1"/>
  <c r="L59" i="1"/>
  <c r="J61" i="1"/>
  <c r="J65" i="1"/>
  <c r="J64" i="1"/>
  <c r="J63" i="1"/>
  <c r="L60" i="1"/>
  <c r="L57" i="1"/>
  <c r="J46" i="1"/>
  <c r="J45" i="1"/>
  <c r="J48" i="1"/>
  <c r="J36" i="1"/>
  <c r="J34" i="1"/>
  <c r="L37" i="1"/>
  <c r="J29" i="1"/>
  <c r="J28" i="1"/>
  <c r="L30" i="1"/>
  <c r="J23" i="1"/>
  <c r="J22" i="1"/>
  <c r="L72" i="1"/>
  <c r="L74" i="1"/>
  <c r="L75" i="1"/>
  <c r="L76" i="1"/>
  <c r="L77" i="1"/>
  <c r="L79" i="1"/>
  <c r="L15" i="1"/>
  <c r="L27" i="1"/>
  <c r="L26" i="1"/>
  <c r="L32" i="1"/>
  <c r="L35" i="1"/>
  <c r="L41" i="1"/>
  <c r="L39" i="1"/>
  <c r="L43" i="1"/>
  <c r="L44" i="1"/>
  <c r="L56" i="1"/>
  <c r="L62" i="1"/>
  <c r="L61" i="1"/>
  <c r="J10" i="1"/>
  <c r="J9" i="1"/>
  <c r="L80" i="1"/>
  <c r="K81" i="1"/>
  <c r="J81" i="1"/>
  <c r="L13" i="1"/>
  <c r="L12" i="1"/>
  <c r="M42" i="1"/>
  <c r="M26" i="1"/>
  <c r="J26" i="1"/>
  <c r="M51" i="1"/>
  <c r="M50" i="1"/>
  <c r="K33" i="1"/>
  <c r="M33" i="1"/>
  <c r="L55" i="1"/>
  <c r="L51" i="1"/>
  <c r="L50" i="1"/>
  <c r="J51" i="1"/>
  <c r="J50" i="1"/>
  <c r="L10" i="1"/>
  <c r="L9" i="1"/>
  <c r="L42" i="1"/>
  <c r="K25" i="1"/>
  <c r="M28" i="1"/>
  <c r="M25" i="1"/>
  <c r="L36" i="1"/>
  <c r="L33" i="1"/>
  <c r="K51" i="1"/>
  <c r="L81" i="1"/>
  <c r="L38" i="1"/>
  <c r="J33" i="1"/>
  <c r="L17" i="1"/>
  <c r="L16" i="1"/>
  <c r="L31" i="1"/>
  <c r="L28" i="1"/>
  <c r="L25" i="1"/>
  <c r="K63" i="1"/>
  <c r="L64" i="1"/>
  <c r="L65" i="1"/>
  <c r="J25" i="1"/>
  <c r="J8" i="1"/>
  <c r="M8" i="1"/>
  <c r="M67" i="1"/>
  <c r="O81" i="1"/>
  <c r="J67" i="1"/>
  <c r="L8" i="1"/>
  <c r="L67" i="1"/>
  <c r="K50" i="1"/>
  <c r="K67" i="1"/>
  <c r="L63" i="1"/>
</calcChain>
</file>

<file path=xl/sharedStrings.xml><?xml version="1.0" encoding="utf-8"?>
<sst xmlns="http://schemas.openxmlformats.org/spreadsheetml/2006/main" count="203" uniqueCount="173">
  <si>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</si>
  <si>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30194</t>
  </si>
  <si>
    <t>30195</t>
  </si>
  <si>
    <t>30199</t>
  </si>
  <si>
    <t>БЕЗВОЗМЕЗДНЫЕ ПОСТУПЛЕНИЯ</t>
  </si>
  <si>
    <t>32665</t>
  </si>
  <si>
    <t>32677</t>
  </si>
  <si>
    <t>32678</t>
  </si>
  <si>
    <t>32679</t>
  </si>
  <si>
    <t>32684</t>
  </si>
  <si>
    <t>#Н/Д</t>
  </si>
  <si>
    <t>Итого</t>
  </si>
  <si>
    <t>1</t>
  </si>
  <si>
    <t>НАЛОГОВЫЕ И НЕНАЛОГОВЫЕ ДОХОДЫ</t>
  </si>
  <si>
    <t>НАЛОГИ НА ПРИБЫЛЬ, ДОХОДЫ</t>
  </si>
  <si>
    <t>Налог на доходы физических лиц</t>
  </si>
  <si>
    <t>29598</t>
  </si>
  <si>
    <t>29599</t>
  </si>
  <si>
    <t>29610</t>
  </si>
  <si>
    <t>29611</t>
  </si>
  <si>
    <t>29612</t>
  </si>
  <si>
    <t>29613</t>
  </si>
  <si>
    <t>НАЛОГИ НА ИМУЩЕСТВО</t>
  </si>
  <si>
    <t>Налог на имущество физических лиц</t>
  </si>
  <si>
    <t>29686</t>
  </si>
  <si>
    <t>29687</t>
  </si>
  <si>
    <t>29690</t>
  </si>
  <si>
    <t>29691</t>
  </si>
  <si>
    <t>Земельный налог</t>
  </si>
  <si>
    <t>29699</t>
  </si>
  <si>
    <t>29705</t>
  </si>
  <si>
    <t>29708</t>
  </si>
  <si>
    <t>29709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</si>
  <si>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</si>
  <si>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</si>
  <si>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30097</t>
  </si>
  <si>
    <t>Код классификации доходов бюджетов Российской Федерации</t>
  </si>
  <si>
    <t xml:space="preserve">Наименование  доходов </t>
  </si>
  <si>
    <t>000 1 00 00000 00 0000 000</t>
  </si>
  <si>
    <t>000 1 01 00000 00 0000 000</t>
  </si>
  <si>
    <t>000 1 01 02000 01 0000 110</t>
  </si>
  <si>
    <t>000 1 14 00000 00 0000 000</t>
  </si>
  <si>
    <t>000 1 06 00000 00 0000 000</t>
  </si>
  <si>
    <t>000 1 06 06000 00 0000 110</t>
  </si>
  <si>
    <t>000 1 11 00000 00 0000 000</t>
  </si>
  <si>
    <t>000 2 00 00000 00 0000 000</t>
  </si>
  <si>
    <t>000 2 02 00000 00 0000 000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</si>
  <si>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</si>
  <si>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</si>
  <si>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</si>
  <si>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</si>
  <si>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</si>
  <si>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Единый сельскохозяйственный налог</t>
  </si>
  <si>
    <t>Ожидаемое исполнение</t>
  </si>
  <si>
    <t xml:space="preserve">Исполнено за 9 мес. </t>
  </si>
  <si>
    <t>за 4 квартал</t>
  </si>
  <si>
    <t>Расходы</t>
  </si>
  <si>
    <t>Общегосударственные вопросы</t>
  </si>
  <si>
    <t>Национальная безопасность и правоохранительная деятельность</t>
  </si>
  <si>
    <t>Дорожное хозяйство</t>
  </si>
  <si>
    <t>Жилищно- коммунальное хозяйство</t>
  </si>
  <si>
    <t>Образование</t>
  </si>
  <si>
    <t>Культура, кинематография, средства массовой информации</t>
  </si>
  <si>
    <t>Физическая культура и спорт</t>
  </si>
  <si>
    <t>Всего</t>
  </si>
  <si>
    <t>0100</t>
  </si>
  <si>
    <t>0300</t>
  </si>
  <si>
    <t>0500</t>
  </si>
  <si>
    <t>0700</t>
  </si>
  <si>
    <t>0800</t>
  </si>
  <si>
    <t>Утверждено на 2022 год</t>
  </si>
  <si>
    <t>за 2022 год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</si>
  <si>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</si>
  <si>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</si>
  <si>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</si>
  <si>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</si>
  <si>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 xml:space="preserve"> 000 1 05 00000 00 0000 000</t>
  </si>
  <si>
    <t xml:space="preserve"> 000 1 05 03000 01 0000 110</t>
  </si>
  <si>
    <t xml:space="preserve"> 182 1 05 03010 01 0000 110</t>
  </si>
  <si>
    <t>000 1 06 01000 00 0000 110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</si>
  <si>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</si>
  <si>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</si>
  <si>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000 1 06 06030 00 0000 110</t>
  </si>
  <si>
    <t>Земельный налог с организаций</t>
  </si>
  <si>
    <t>182 1 06 06033 13 0000 110</t>
  </si>
  <si>
    <t>Земельный налог с организаций, обладающих земельным участком, расположенным в границах городских  поселений</t>
  </si>
  <si>
    <t>000 1 06 06040 13 0000 110</t>
  </si>
  <si>
    <t>Земельный налог с физических лиц</t>
  </si>
  <si>
    <t>182 1 06 06043 13 0000 110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</si>
  <si>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</si>
  <si>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</si>
  <si>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</si>
  <si>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051 1 11 05013 13 0000 120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</si>
  <si>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</si>
  <si>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</si>
  <si>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</si>
  <si>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924 1 11 09045 13 0000 120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</si>
  <si>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</si>
  <si>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</si>
  <si>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000 1 13 01000 00 0000 130</t>
  </si>
  <si>
    <t>Доходы от оказания платных услуг (работ)</t>
  </si>
  <si>
    <t>924 1 13 01995 13 0000 130</t>
  </si>
  <si>
    <t>Прочие доходы от оказания платных услуг (работ) получателями средств бюджетов городских поселений</t>
  </si>
  <si>
    <t xml:space="preserve">ДОХОДЫ ОТ ОКАЗАНИЯ ПЛАТНЫХ УСЛУГ (РАБОТ) И КОМПЕНСАЦИИ ЗАТРАТ ГОСУДАРСТВА </t>
  </si>
  <si>
    <t xml:space="preserve">924 1 14 02053 13 0000 410 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</si>
  <si>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</si>
  <si>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051 1 14 06013 13 0000 430 </t>
  </si>
  <si>
    <t xml:space="preserve"> 000 1 16 00000 00 0000 000</t>
  </si>
  <si>
    <t xml:space="preserve"> 000 1 16 10000 00 0000 140</t>
  </si>
  <si>
    <t>924 1 16 10123 01 0000 140</t>
  </si>
  <si>
    <t>924 1 17 15030 13 0000 150</t>
  </si>
  <si>
    <t>ПРОЧИЕ НЕНАЛОГОВЫЕ ДОХОДЫ</t>
  </si>
  <si>
    <t>000 1 17 00000 00 0000 000</t>
  </si>
  <si>
    <t>Инициативные платежи, зачисляемые в бюджеты городских поселений</t>
  </si>
  <si>
    <t xml:space="preserve"> ШТРАФЫ, САНКЦИИ, 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</si>
  <si>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</si>
  <si>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</si>
  <si>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БЕЗВОЗМЕЗДНЫЕ ПОСТУПЛЕНИЯ ОТ ДРУГИХ БЮДЖЕТОВ БЮДЖЕТНОЙ СИСТЕМЫ РОССИЙСКОЙ ФЕДЕРАЦИИ</t>
  </si>
  <si>
    <t>000 2 0210000 00 0000 150</t>
  </si>
  <si>
    <t>Дотации бюджетам бюджетной системы Российской Федерации</t>
  </si>
  <si>
    <t>920 2 02 15001 13 0000 150</t>
  </si>
  <si>
    <t>Дотации бюджетам городских поселений на выравнивание бюджетной обеспеченности</t>
  </si>
  <si>
    <t>920 2 02 15002 13 0000 150</t>
  </si>
  <si>
    <t>Дотация бюджетам городских поселений на поддержку мер по обеспечению сбалансированности бюджетов</t>
  </si>
  <si>
    <t>000 2 02 20000 00 0000 150</t>
  </si>
  <si>
    <t>Субсидии бюджетам бюджетной системы Российской Федерации (межбюджетные субсидии)</t>
  </si>
  <si>
    <t>924 2 02 20041 13 0000 150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</si>
  <si>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</si>
  <si>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924 2 02 20216 13 0000 150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</si>
  <si>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</si>
  <si>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924 2 02 25497 13 0000 150</t>
  </si>
  <si>
    <t>Субсидия бюджетам муниципальных образований Ивановской области в целях предоставления социальных выплат молодым семьям на приобретение (строительство) жилого помещения</t>
  </si>
  <si>
    <t>924 2 02 25519 13 0000 150</t>
  </si>
  <si>
    <t>924 2 02 29999 13 0000 150</t>
  </si>
  <si>
    <t>Прочие субсидии бюджетам городских поселений</t>
  </si>
  <si>
    <t>000 2 02 30000 00 0000 150</t>
  </si>
  <si>
    <t>Субвенции бюджетам бюджетной системы Российской Федерации</t>
  </si>
  <si>
    <t>924 202 35118 13 0000 150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</si>
  <si>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</si>
  <si>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000 2 19 00000 00 0000 000
</t>
  </si>
  <si>
    <t xml:space="preserve">000 2 19 00000 13 0000 150
</t>
  </si>
  <si>
    <t xml:space="preserve">000 2 19 60010 13 0000 150
</t>
  </si>
  <si>
    <t>924 219 600010 13 0000 150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</si>
  <si>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</si>
  <si>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НАЛОГИ НА СОВОКУПНЫЙ ДОХОД</t>
  </si>
  <si>
    <t>1000</t>
  </si>
  <si>
    <t>Социальная политика</t>
  </si>
  <si>
    <t>Раздел, подраздел</t>
  </si>
  <si>
    <t>Наименование  показателей</t>
  </si>
  <si>
    <t xml:space="preserve"> (руб.)</t>
  </si>
  <si>
    <t>0200</t>
  </si>
  <si>
    <t>Национальная оборона</t>
  </si>
  <si>
    <t>0400</t>
  </si>
  <si>
    <t>Оценка ожидаемого исполнения бюджета Палехского городского поселения  за 2023 год.</t>
  </si>
  <si>
    <t>Утверждено на 2023 год</t>
  </si>
  <si>
    <t>за 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</si>
  <si>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</si>
  <si>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</si>
  <si>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</si>
  <si>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182 1 01 02100 01 0000 110</t>
  </si>
  <si>
    <t>182 1 03 02231 01 0000 110</t>
  </si>
  <si>
    <t>182 1 03 02241 01 0000 110</t>
  </si>
  <si>
    <t>182 1 03 02251 01 0000 110</t>
  </si>
  <si>
    <t>182 1 03 02261 01 0000 110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</si>
  <si>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</si>
  <si>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</si>
  <si>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</si>
  <si>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</si>
  <si>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</si>
  <si>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</si>
  <si>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Субсидии бюджетам городских поселений на поддержку отрасли культуры</t>
  </si>
  <si>
    <t>924 1 13 02995 13 0000 130</t>
  </si>
  <si>
    <t>Прочие доходы от компенсации затрат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</si>
</sst>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.000"/>
  </numFmts>
  <fonts count="12" x14ac:knownFonts="1">
    <font>
      <sz val="10"/>
      <name val="Arial Cyr"/>
      <charset val="204"/>
    </font>
    <font>
      <sz val="10"/>
      <color indexed="9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10">
      <alignment horizontal="left" wrapText="1" indent="2"/>
    </xf>
    <xf numFmtId="49" fontId="8" fillId="0" borderId="11">
      <alignment horizontal="center"/>
    </xf>
  </cellStyleXfs>
  <cellXfs count="84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1" fillId="2" borderId="1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shrinkToFit="1"/>
    </xf>
    <xf numFmtId="4" fontId="0" fillId="0" borderId="0" xfId="0" applyNumberFormat="1"/>
    <xf numFmtId="0" fontId="4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/>
    <xf numFmtId="177" fontId="5" fillId="0" borderId="3" xfId="0" applyNumberFormat="1" applyFont="1" applyFill="1" applyBorder="1"/>
    <xf numFmtId="0" fontId="1" fillId="2" borderId="0" xfId="0" applyFont="1" applyFill="1" applyBorder="1"/>
    <xf numFmtId="0" fontId="9" fillId="4" borderId="3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0" fontId="5" fillId="0" borderId="3" xfId="1" applyNumberFormat="1" applyFont="1" applyBorder="1" applyAlignment="1" applyProtection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center" vertical="center" shrinkToFit="1"/>
    </xf>
    <xf numFmtId="4" fontId="5" fillId="3" borderId="3" xfId="0" applyNumberFormat="1" applyFont="1" applyFill="1" applyBorder="1" applyAlignment="1">
      <alignment horizontal="center" vertical="center" shrinkToFit="1"/>
    </xf>
    <xf numFmtId="4" fontId="5" fillId="0" borderId="5" xfId="0" applyNumberFormat="1" applyFont="1" applyFill="1" applyBorder="1" applyAlignment="1">
      <alignment horizontal="center" vertical="center" shrinkToFit="1"/>
    </xf>
    <xf numFmtId="4" fontId="5" fillId="2" borderId="3" xfId="0" applyNumberFormat="1" applyFont="1" applyFill="1" applyBorder="1" applyAlignment="1">
      <alignment horizontal="center" vertical="center" shrinkToFi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4" fontId="3" fillId="0" borderId="4" xfId="0" applyNumberFormat="1" applyFont="1" applyFill="1" applyBorder="1" applyAlignment="1">
      <alignment horizontal="right" vertical="top" shrinkToFit="1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3" xfId="1" applyNumberFormat="1" applyFont="1" applyBorder="1" applyAlignment="1" applyProtection="1">
      <alignment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5" fillId="0" borderId="3" xfId="2" applyNumberFormat="1" applyFont="1" applyBorder="1" applyAlignment="1" applyProtection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0" borderId="3" xfId="2" applyNumberFormat="1" applyFont="1" applyBorder="1" applyAlignment="1" applyProtection="1">
      <alignment horizontal="left" vertical="center"/>
    </xf>
    <xf numFmtId="0" fontId="3" fillId="0" borderId="3" xfId="1" applyNumberFormat="1" applyFont="1" applyBorder="1" applyAlignment="1" applyProtection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vertical="center" wrapText="1"/>
    </xf>
    <xf numFmtId="49" fontId="3" fillId="0" borderId="3" xfId="2" applyNumberFormat="1" applyFont="1" applyBorder="1" applyAlignment="1" applyProtection="1">
      <alignment horizontal="center" vertical="center"/>
    </xf>
    <xf numFmtId="0" fontId="3" fillId="0" borderId="3" xfId="1" applyNumberFormat="1" applyFont="1" applyBorder="1" applyAlignment="1" applyProtection="1">
      <alignment vertical="center" wrapText="1"/>
    </xf>
    <xf numFmtId="4" fontId="3" fillId="3" borderId="3" xfId="0" applyNumberFormat="1" applyFont="1" applyFill="1" applyBorder="1" applyAlignment="1">
      <alignment horizontal="center" vertical="center" shrinkToFit="1"/>
    </xf>
    <xf numFmtId="4" fontId="3" fillId="0" borderId="5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top" wrapText="1"/>
    </xf>
    <xf numFmtId="0" fontId="6" fillId="0" borderId="1" xfId="0" applyFont="1" applyFill="1" applyBorder="1" applyAlignment="1"/>
  </cellXfs>
  <cellStyles count="3">
    <cellStyle name="xl31" xfId="1"/>
    <cellStyle name="xl43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view="pageBreakPreview" topLeftCell="H6" zoomScaleNormal="100" zoomScaleSheetLayoutView="100" workbookViewId="0">
      <selection activeCell="M6" sqref="M6"/>
    </sheetView>
  </sheetViews>
  <sheetFormatPr defaultRowHeight="13.2" x14ac:dyDescent="0.25"/>
  <cols>
    <col min="1" max="7" width="0" hidden="1" customWidth="1"/>
    <col min="8" max="8" width="27.88671875" style="58" customWidth="1"/>
    <col min="9" max="9" width="47.6640625" customWidth="1"/>
    <col min="10" max="13" width="16.5546875" customWidth="1"/>
    <col min="14" max="14" width="9.109375" hidden="1" customWidth="1"/>
    <col min="15" max="15" width="16.109375" customWidth="1"/>
  </cols>
  <sheetData>
    <row r="1" spans="1:18" ht="7.5" customHeight="1" x14ac:dyDescent="0.3">
      <c r="H1" s="73"/>
      <c r="I1" s="74"/>
      <c r="J1" s="74"/>
      <c r="K1" s="74"/>
      <c r="L1" s="74"/>
      <c r="M1" s="74"/>
    </row>
    <row r="2" spans="1:18" ht="18.75" customHeight="1" x14ac:dyDescent="0.35">
      <c r="H2" s="79" t="s">
        <v>153</v>
      </c>
      <c r="I2" s="80"/>
      <c r="J2" s="80"/>
      <c r="K2" s="80"/>
      <c r="L2" s="80"/>
      <c r="M2" s="80"/>
    </row>
    <row r="3" spans="1:18" ht="8.25" customHeight="1" x14ac:dyDescent="0.3">
      <c r="H3" s="54"/>
      <c r="I3" s="5"/>
      <c r="J3" s="5"/>
      <c r="K3" s="5"/>
      <c r="L3" s="5"/>
      <c r="M3" s="5"/>
    </row>
    <row r="4" spans="1:18" ht="13.5" customHeight="1" x14ac:dyDescent="0.3">
      <c r="H4" s="55"/>
      <c r="I4" s="6"/>
      <c r="J4" s="6"/>
      <c r="K4" s="6"/>
      <c r="L4" s="6"/>
      <c r="M4" s="9" t="s">
        <v>149</v>
      </c>
    </row>
    <row r="5" spans="1:18" ht="15" customHeight="1" x14ac:dyDescent="0.25">
      <c r="A5" s="1"/>
      <c r="B5" s="1"/>
      <c r="C5" s="1"/>
      <c r="D5" s="1"/>
      <c r="E5" s="1"/>
      <c r="F5" s="1"/>
      <c r="G5" s="2"/>
      <c r="H5" s="69" t="s">
        <v>36</v>
      </c>
      <c r="I5" s="71" t="s">
        <v>37</v>
      </c>
      <c r="J5" s="75" t="s">
        <v>154</v>
      </c>
      <c r="K5" s="75" t="s">
        <v>54</v>
      </c>
      <c r="L5" s="77" t="s">
        <v>53</v>
      </c>
      <c r="M5" s="78"/>
    </row>
    <row r="6" spans="1:18" ht="30" customHeight="1" x14ac:dyDescent="0.25">
      <c r="A6" s="1"/>
      <c r="B6" s="1"/>
      <c r="C6" s="1"/>
      <c r="D6" s="1"/>
      <c r="E6" s="1"/>
      <c r="F6" s="1"/>
      <c r="G6" s="2"/>
      <c r="H6" s="70"/>
      <c r="I6" s="72"/>
      <c r="J6" s="76"/>
      <c r="K6" s="76"/>
      <c r="L6" s="22" t="s">
        <v>55</v>
      </c>
      <c r="M6" s="21" t="s">
        <v>155</v>
      </c>
    </row>
    <row r="7" spans="1:18" ht="13.8" x14ac:dyDescent="0.25">
      <c r="A7" s="1"/>
      <c r="B7" s="1"/>
      <c r="C7" s="1"/>
      <c r="D7" s="1"/>
      <c r="E7" s="1"/>
      <c r="F7" s="1"/>
      <c r="G7" s="2"/>
      <c r="H7" s="7">
        <v>1</v>
      </c>
      <c r="I7" s="7">
        <v>2</v>
      </c>
      <c r="J7" s="7">
        <v>3</v>
      </c>
      <c r="K7" s="7"/>
      <c r="L7" s="7">
        <v>4</v>
      </c>
      <c r="M7" s="7">
        <v>5</v>
      </c>
    </row>
    <row r="8" spans="1:18" ht="30.75" customHeight="1" x14ac:dyDescent="0.25">
      <c r="A8" s="3"/>
      <c r="B8" s="3"/>
      <c r="C8" s="3"/>
      <c r="D8" s="3"/>
      <c r="E8" s="3"/>
      <c r="F8" s="3"/>
      <c r="G8" s="4"/>
      <c r="H8" s="51" t="s">
        <v>38</v>
      </c>
      <c r="I8" s="52" t="s">
        <v>13</v>
      </c>
      <c r="J8" s="53">
        <f>J9+J16+J22+J25+J33+J38+J42+J45+J48</f>
        <v>35622834.469999999</v>
      </c>
      <c r="K8" s="53">
        <f>K9+K16+K22+K25+K33+K38+K42+K45+K48</f>
        <v>23453211.520000003</v>
      </c>
      <c r="L8" s="53">
        <f>L9+L16+L22+L25+L33+L38+L42+L45+L48</f>
        <v>11564622.949999999</v>
      </c>
      <c r="M8" s="53">
        <f>M9+M16+M22+M25+M33+M38+M42+M45+M48</f>
        <v>35017834.469999999</v>
      </c>
    </row>
    <row r="9" spans="1:18" ht="25.5" customHeight="1" x14ac:dyDescent="0.25">
      <c r="A9" s="3"/>
      <c r="B9" s="3"/>
      <c r="C9" s="3"/>
      <c r="D9" s="3"/>
      <c r="E9" s="3"/>
      <c r="F9" s="3"/>
      <c r="G9" s="4"/>
      <c r="H9" s="51" t="s">
        <v>39</v>
      </c>
      <c r="I9" s="52" t="s">
        <v>14</v>
      </c>
      <c r="J9" s="53">
        <f>J10</f>
        <v>30325407.059999999</v>
      </c>
      <c r="K9" s="53">
        <f>K10</f>
        <v>20841138.07</v>
      </c>
      <c r="L9" s="53">
        <f>L10</f>
        <v>9484268.9899999984</v>
      </c>
      <c r="M9" s="53">
        <f>M10</f>
        <v>30325407.059999999</v>
      </c>
    </row>
    <row r="10" spans="1:18" ht="21" customHeight="1" x14ac:dyDescent="0.25">
      <c r="A10" s="3"/>
      <c r="B10" s="3"/>
      <c r="C10" s="3"/>
      <c r="D10" s="3"/>
      <c r="E10" s="3"/>
      <c r="F10" s="3"/>
      <c r="G10" s="4"/>
      <c r="H10" s="18" t="s">
        <v>40</v>
      </c>
      <c r="I10" s="49" t="s">
        <v>15</v>
      </c>
      <c r="J10" s="35">
        <f>SUM(J11:J15)</f>
        <v>30325407.059999999</v>
      </c>
      <c r="K10" s="35">
        <f>SUM(K11:K15)</f>
        <v>20841138.07</v>
      </c>
      <c r="L10" s="35">
        <f>SUM(L11:L15)</f>
        <v>9484268.9899999984</v>
      </c>
      <c r="M10" s="35">
        <f>SUM(M11:M15)</f>
        <v>30325407.059999999</v>
      </c>
    </row>
    <row r="11" spans="1:18" ht="103.5" customHeight="1" x14ac:dyDescent="0.25">
      <c r="A11" s="3" t="s">
        <v>12</v>
      </c>
      <c r="B11" s="3" t="s">
        <v>16</v>
      </c>
      <c r="C11" s="3" t="s">
        <v>17</v>
      </c>
      <c r="D11" s="3" t="s">
        <v>18</v>
      </c>
      <c r="E11" s="3" t="s">
        <v>19</v>
      </c>
      <c r="F11" s="3" t="s">
        <v>19</v>
      </c>
      <c r="G11" s="4" t="s">
        <v>19</v>
      </c>
      <c r="H11" s="18" t="s">
        <v>47</v>
      </c>
      <c r="I11" s="49" t="s">
        <v>48</v>
      </c>
      <c r="J11" s="35">
        <v>30020407.059999999</v>
      </c>
      <c r="K11" s="35">
        <v>20711718.59</v>
      </c>
      <c r="L11" s="36">
        <f>M11-K11</f>
        <v>9308688.4699999988</v>
      </c>
      <c r="M11" s="36">
        <v>30020407.059999999</v>
      </c>
      <c r="N11" s="8"/>
      <c r="P11" s="8"/>
      <c r="Q11" s="8"/>
      <c r="R11" s="8"/>
    </row>
    <row r="12" spans="1:18" ht="147.75" customHeight="1" x14ac:dyDescent="0.25">
      <c r="A12" s="3"/>
      <c r="B12" s="3"/>
      <c r="C12" s="3"/>
      <c r="D12" s="3"/>
      <c r="E12" s="3"/>
      <c r="F12" s="3"/>
      <c r="G12" s="4"/>
      <c r="H12" s="18" t="s">
        <v>49</v>
      </c>
      <c r="I12" s="49" t="s">
        <v>50</v>
      </c>
      <c r="J12" s="35">
        <v>83000</v>
      </c>
      <c r="K12" s="35">
        <v>-32318.84</v>
      </c>
      <c r="L12" s="36">
        <f>M12-K12</f>
        <v>115318.84</v>
      </c>
      <c r="M12" s="36">
        <v>83000</v>
      </c>
      <c r="P12" s="8"/>
      <c r="Q12" s="8"/>
      <c r="R12" s="8"/>
    </row>
    <row r="13" spans="1:18" ht="72.75" customHeight="1" x14ac:dyDescent="0.25">
      <c r="A13" s="3"/>
      <c r="B13" s="3"/>
      <c r="C13" s="3"/>
      <c r="D13" s="3"/>
      <c r="E13" s="3"/>
      <c r="F13" s="3"/>
      <c r="G13" s="4"/>
      <c r="H13" s="18" t="s">
        <v>51</v>
      </c>
      <c r="I13" s="49" t="s">
        <v>156</v>
      </c>
      <c r="J13" s="35">
        <v>222000</v>
      </c>
      <c r="K13" s="35">
        <v>162046.41</v>
      </c>
      <c r="L13" s="36">
        <f>M13-K13</f>
        <v>59953.59</v>
      </c>
      <c r="M13" s="36">
        <v>222000</v>
      </c>
      <c r="P13" s="8"/>
      <c r="Q13" s="8"/>
      <c r="R13" s="8"/>
    </row>
    <row r="14" spans="1:18" ht="146.25" customHeight="1" x14ac:dyDescent="0.25">
      <c r="A14" s="3"/>
      <c r="B14" s="3"/>
      <c r="C14" s="3"/>
      <c r="D14" s="3"/>
      <c r="E14" s="3"/>
      <c r="F14" s="3"/>
      <c r="G14" s="4"/>
      <c r="H14" s="18" t="s">
        <v>159</v>
      </c>
      <c r="I14" s="49" t="s">
        <v>157</v>
      </c>
      <c r="J14" s="35">
        <v>0</v>
      </c>
      <c r="K14" s="35">
        <v>-601.04</v>
      </c>
      <c r="L14" s="36">
        <f>M14-K14</f>
        <v>601.04</v>
      </c>
      <c r="M14" s="36">
        <v>0</v>
      </c>
      <c r="P14" s="8"/>
      <c r="Q14" s="8"/>
      <c r="R14" s="8"/>
    </row>
    <row r="15" spans="1:18" ht="62.25" customHeight="1" x14ac:dyDescent="0.25">
      <c r="A15" s="3"/>
      <c r="B15" s="3"/>
      <c r="C15" s="3"/>
      <c r="D15" s="3"/>
      <c r="E15" s="3"/>
      <c r="F15" s="3"/>
      <c r="G15" s="4"/>
      <c r="H15" s="18" t="s">
        <v>51</v>
      </c>
      <c r="I15" s="49" t="s">
        <v>158</v>
      </c>
      <c r="J15" s="35">
        <v>0</v>
      </c>
      <c r="K15" s="35">
        <v>292.95</v>
      </c>
      <c r="L15" s="36">
        <f>M15-K15</f>
        <v>-292.95</v>
      </c>
      <c r="M15" s="36">
        <v>0</v>
      </c>
      <c r="P15" s="8"/>
      <c r="Q15" s="8"/>
      <c r="R15" s="8"/>
    </row>
    <row r="16" spans="1:18" ht="52.5" customHeight="1" x14ac:dyDescent="0.25">
      <c r="A16" s="3"/>
      <c r="B16" s="3"/>
      <c r="C16" s="3"/>
      <c r="D16" s="3"/>
      <c r="E16" s="3"/>
      <c r="F16" s="3"/>
      <c r="G16" s="4"/>
      <c r="H16" s="51" t="s">
        <v>72</v>
      </c>
      <c r="I16" s="52" t="s">
        <v>73</v>
      </c>
      <c r="J16" s="53">
        <f>J17</f>
        <v>1304620</v>
      </c>
      <c r="K16" s="53">
        <f>K17</f>
        <v>1098616.54</v>
      </c>
      <c r="L16" s="53">
        <f>L17</f>
        <v>206003.45999999996</v>
      </c>
      <c r="M16" s="53">
        <f>M17</f>
        <v>1304620</v>
      </c>
      <c r="P16" s="8"/>
      <c r="Q16" s="8"/>
      <c r="R16" s="8"/>
    </row>
    <row r="17" spans="1:18" ht="50.25" customHeight="1" x14ac:dyDescent="0.25">
      <c r="A17" s="3"/>
      <c r="B17" s="3"/>
      <c r="C17" s="3"/>
      <c r="D17" s="3"/>
      <c r="E17" s="3"/>
      <c r="F17" s="3"/>
      <c r="G17" s="4"/>
      <c r="H17" s="18" t="s">
        <v>74</v>
      </c>
      <c r="I17" s="49" t="s">
        <v>75</v>
      </c>
      <c r="J17" s="35">
        <f>J18+J19+J20+J21</f>
        <v>1304620</v>
      </c>
      <c r="K17" s="35">
        <f>K18+K19+K20+K21</f>
        <v>1098616.54</v>
      </c>
      <c r="L17" s="36">
        <f>M17-K17</f>
        <v>206003.45999999996</v>
      </c>
      <c r="M17" s="35">
        <f>M18+M19+M20+M21</f>
        <v>1304620</v>
      </c>
      <c r="P17" s="8"/>
      <c r="Q17" s="8"/>
      <c r="R17" s="8"/>
    </row>
    <row r="18" spans="1:18" ht="163.5" customHeight="1" x14ac:dyDescent="0.25">
      <c r="A18" s="3"/>
      <c r="B18" s="3"/>
      <c r="C18" s="3"/>
      <c r="D18" s="3"/>
      <c r="E18" s="3"/>
      <c r="F18" s="3"/>
      <c r="G18" s="4"/>
      <c r="H18" s="18" t="s">
        <v>160</v>
      </c>
      <c r="I18" s="49" t="s">
        <v>164</v>
      </c>
      <c r="J18" s="35">
        <v>617940</v>
      </c>
      <c r="K18" s="35">
        <v>562751.82999999996</v>
      </c>
      <c r="L18" s="36">
        <f>M18-K18</f>
        <v>55188.170000000042</v>
      </c>
      <c r="M18" s="36">
        <v>617940</v>
      </c>
      <c r="P18" s="8"/>
      <c r="Q18" s="8"/>
      <c r="R18" s="8"/>
    </row>
    <row r="19" spans="1:18" ht="194.25" customHeight="1" x14ac:dyDescent="0.25">
      <c r="A19" s="3"/>
      <c r="B19" s="3"/>
      <c r="C19" s="3"/>
      <c r="D19" s="3"/>
      <c r="E19" s="3"/>
      <c r="F19" s="3"/>
      <c r="G19" s="14"/>
      <c r="H19" s="15" t="s">
        <v>161</v>
      </c>
      <c r="I19" s="16" t="s">
        <v>165</v>
      </c>
      <c r="J19" s="37">
        <v>4290</v>
      </c>
      <c r="K19" s="35">
        <v>3032.18</v>
      </c>
      <c r="L19" s="36">
        <f>M19-K19</f>
        <v>1257.8200000000002</v>
      </c>
      <c r="M19" s="36">
        <v>4290</v>
      </c>
      <c r="P19" s="8"/>
      <c r="Q19" s="8"/>
      <c r="R19" s="8"/>
    </row>
    <row r="20" spans="1:18" ht="159" customHeight="1" x14ac:dyDescent="0.25">
      <c r="A20" s="3"/>
      <c r="B20" s="3"/>
      <c r="C20" s="3"/>
      <c r="D20" s="3"/>
      <c r="E20" s="3"/>
      <c r="F20" s="3"/>
      <c r="G20" s="14"/>
      <c r="H20" s="15" t="s">
        <v>162</v>
      </c>
      <c r="I20" s="16" t="s">
        <v>166</v>
      </c>
      <c r="J20" s="37">
        <v>763890</v>
      </c>
      <c r="K20" s="35">
        <v>598858.72</v>
      </c>
      <c r="L20" s="36">
        <f>M20-K20</f>
        <v>165031.28000000003</v>
      </c>
      <c r="M20" s="36">
        <v>763890</v>
      </c>
      <c r="P20" s="8"/>
      <c r="Q20" s="8"/>
      <c r="R20" s="8"/>
    </row>
    <row r="21" spans="1:18" ht="160.5" customHeight="1" x14ac:dyDescent="0.25">
      <c r="A21" s="3"/>
      <c r="B21" s="3"/>
      <c r="C21" s="3"/>
      <c r="D21" s="3"/>
      <c r="E21" s="3"/>
      <c r="F21" s="3"/>
      <c r="G21" s="14"/>
      <c r="H21" s="19" t="s">
        <v>163</v>
      </c>
      <c r="I21" s="20" t="s">
        <v>167</v>
      </c>
      <c r="J21" s="37">
        <v>-81500</v>
      </c>
      <c r="K21" s="35">
        <v>-66026.19</v>
      </c>
      <c r="L21" s="36">
        <f>M21-K21</f>
        <v>-15473.809999999998</v>
      </c>
      <c r="M21" s="36">
        <v>-81500</v>
      </c>
      <c r="P21" s="8"/>
      <c r="Q21" s="8"/>
      <c r="R21" s="8"/>
    </row>
    <row r="22" spans="1:18" ht="32.25" customHeight="1" x14ac:dyDescent="0.25">
      <c r="A22" s="3"/>
      <c r="B22" s="3"/>
      <c r="C22" s="3"/>
      <c r="D22" s="3"/>
      <c r="E22" s="3"/>
      <c r="F22" s="3"/>
      <c r="G22" s="4"/>
      <c r="H22" s="59" t="s">
        <v>76</v>
      </c>
      <c r="I22" s="60" t="s">
        <v>144</v>
      </c>
      <c r="J22" s="61">
        <f>J23</f>
        <v>0</v>
      </c>
      <c r="K22" s="61">
        <f>K23</f>
        <v>10677</v>
      </c>
      <c r="L22" s="53">
        <f>SUM(L23)</f>
        <v>-10677</v>
      </c>
      <c r="M22" s="61">
        <f>M23</f>
        <v>0</v>
      </c>
      <c r="P22" s="8"/>
      <c r="Q22" s="8"/>
      <c r="R22" s="8"/>
    </row>
    <row r="23" spans="1:18" ht="35.25" customHeight="1" x14ac:dyDescent="0.25">
      <c r="A23" s="3"/>
      <c r="B23" s="3"/>
      <c r="C23" s="3"/>
      <c r="D23" s="3"/>
      <c r="E23" s="3"/>
      <c r="F23" s="3"/>
      <c r="G23" s="4"/>
      <c r="H23" s="56" t="s">
        <v>77</v>
      </c>
      <c r="I23" s="31" t="s">
        <v>52</v>
      </c>
      <c r="J23" s="37">
        <f>J24</f>
        <v>0</v>
      </c>
      <c r="K23" s="37">
        <f>K24</f>
        <v>10677</v>
      </c>
      <c r="L23" s="36">
        <f>L24</f>
        <v>-10677</v>
      </c>
      <c r="M23" s="37">
        <f>M24</f>
        <v>0</v>
      </c>
      <c r="P23" s="8"/>
      <c r="Q23" s="8"/>
      <c r="R23" s="8"/>
    </row>
    <row r="24" spans="1:18" ht="30" customHeight="1" x14ac:dyDescent="0.25">
      <c r="A24" s="3"/>
      <c r="B24" s="3"/>
      <c r="C24" s="3"/>
      <c r="D24" s="3"/>
      <c r="E24" s="3"/>
      <c r="F24" s="3"/>
      <c r="G24" s="4"/>
      <c r="H24" s="56" t="s">
        <v>78</v>
      </c>
      <c r="I24" s="31" t="s">
        <v>52</v>
      </c>
      <c r="J24" s="37">
        <v>0</v>
      </c>
      <c r="K24" s="35">
        <v>10677</v>
      </c>
      <c r="L24" s="36">
        <f>M24-K24</f>
        <v>-10677</v>
      </c>
      <c r="M24" s="36">
        <v>0</v>
      </c>
      <c r="P24" s="8"/>
      <c r="Q24" s="8"/>
      <c r="R24" s="8"/>
    </row>
    <row r="25" spans="1:18" ht="17.25" customHeight="1" x14ac:dyDescent="0.25">
      <c r="A25" s="3" t="s">
        <v>12</v>
      </c>
      <c r="B25" s="3" t="s">
        <v>16</v>
      </c>
      <c r="C25" s="3" t="s">
        <v>17</v>
      </c>
      <c r="D25" s="3" t="s">
        <v>18</v>
      </c>
      <c r="E25" s="3" t="s">
        <v>20</v>
      </c>
      <c r="F25" s="3" t="s">
        <v>21</v>
      </c>
      <c r="G25" s="14" t="s">
        <v>21</v>
      </c>
      <c r="H25" s="62" t="s">
        <v>42</v>
      </c>
      <c r="I25" s="63" t="s">
        <v>22</v>
      </c>
      <c r="J25" s="61">
        <f>J26+J28</f>
        <v>2600000</v>
      </c>
      <c r="K25" s="61">
        <f>K26+K28</f>
        <v>781641.25</v>
      </c>
      <c r="L25" s="53">
        <f>L26+L28</f>
        <v>1818358.75</v>
      </c>
      <c r="M25" s="53">
        <f>M26+M28</f>
        <v>2600000</v>
      </c>
    </row>
    <row r="26" spans="1:18" ht="15.6" x14ac:dyDescent="0.25">
      <c r="A26" s="3"/>
      <c r="B26" s="3"/>
      <c r="C26" s="3"/>
      <c r="D26" s="3"/>
      <c r="E26" s="3"/>
      <c r="F26" s="3"/>
      <c r="G26" s="14"/>
      <c r="H26" s="15" t="s">
        <v>79</v>
      </c>
      <c r="I26" s="16" t="s">
        <v>23</v>
      </c>
      <c r="J26" s="37">
        <f>J27</f>
        <v>750000</v>
      </c>
      <c r="K26" s="35">
        <f>K27</f>
        <v>-88039.51</v>
      </c>
      <c r="L26" s="35">
        <f>L27</f>
        <v>838039.51</v>
      </c>
      <c r="M26" s="35">
        <f>M27</f>
        <v>750000</v>
      </c>
    </row>
    <row r="27" spans="1:18" ht="71.25" customHeight="1" x14ac:dyDescent="0.25">
      <c r="A27" s="3"/>
      <c r="B27" s="3"/>
      <c r="C27" s="3"/>
      <c r="D27" s="3"/>
      <c r="E27" s="3"/>
      <c r="F27" s="3"/>
      <c r="G27" s="14"/>
      <c r="H27" s="15" t="s">
        <v>80</v>
      </c>
      <c r="I27" s="16" t="s">
        <v>81</v>
      </c>
      <c r="J27" s="37">
        <v>750000</v>
      </c>
      <c r="K27" s="35">
        <v>-88039.51</v>
      </c>
      <c r="L27" s="36">
        <f>M27-K27</f>
        <v>838039.51</v>
      </c>
      <c r="M27" s="36">
        <v>750000</v>
      </c>
    </row>
    <row r="28" spans="1:18" ht="16.5" customHeight="1" x14ac:dyDescent="0.25">
      <c r="A28" s="3" t="s">
        <v>12</v>
      </c>
      <c r="B28" s="3" t="s">
        <v>16</v>
      </c>
      <c r="C28" s="3" t="s">
        <v>24</v>
      </c>
      <c r="D28" s="3" t="s">
        <v>25</v>
      </c>
      <c r="E28" s="3" t="s">
        <v>26</v>
      </c>
      <c r="F28" s="3" t="s">
        <v>26</v>
      </c>
      <c r="G28" s="14" t="s">
        <v>27</v>
      </c>
      <c r="H28" s="15" t="s">
        <v>43</v>
      </c>
      <c r="I28" s="16" t="s">
        <v>28</v>
      </c>
      <c r="J28" s="37">
        <f>J29+J31</f>
        <v>1850000</v>
      </c>
      <c r="K28" s="37">
        <f>K29+K31</f>
        <v>869680.76</v>
      </c>
      <c r="L28" s="37">
        <f>L29+L31</f>
        <v>980319.24</v>
      </c>
      <c r="M28" s="37">
        <f>M29+M31</f>
        <v>1850000</v>
      </c>
    </row>
    <row r="29" spans="1:18" ht="23.25" customHeight="1" x14ac:dyDescent="0.25">
      <c r="A29" s="3"/>
      <c r="B29" s="3"/>
      <c r="C29" s="3"/>
      <c r="D29" s="3"/>
      <c r="E29" s="3"/>
      <c r="F29" s="3"/>
      <c r="G29" s="14"/>
      <c r="H29" s="15" t="s">
        <v>82</v>
      </c>
      <c r="I29" s="16" t="s">
        <v>83</v>
      </c>
      <c r="J29" s="37">
        <f>J30</f>
        <v>650000</v>
      </c>
      <c r="K29" s="37">
        <f>K30</f>
        <v>518946.24</v>
      </c>
      <c r="L29" s="36">
        <f>M29-K29</f>
        <v>131053.76000000001</v>
      </c>
      <c r="M29" s="37">
        <f>M30</f>
        <v>650000</v>
      </c>
    </row>
    <row r="30" spans="1:18" ht="48" customHeight="1" x14ac:dyDescent="0.25">
      <c r="A30" s="3"/>
      <c r="B30" s="3"/>
      <c r="C30" s="3"/>
      <c r="D30" s="3"/>
      <c r="E30" s="3"/>
      <c r="F30" s="3"/>
      <c r="G30" s="14"/>
      <c r="H30" s="15" t="s">
        <v>84</v>
      </c>
      <c r="I30" s="16" t="s">
        <v>85</v>
      </c>
      <c r="J30" s="37">
        <v>650000</v>
      </c>
      <c r="K30" s="35">
        <v>518946.24</v>
      </c>
      <c r="L30" s="36">
        <f>M30-K30</f>
        <v>131053.76000000001</v>
      </c>
      <c r="M30" s="36">
        <v>650000</v>
      </c>
    </row>
    <row r="31" spans="1:18" ht="25.5" customHeight="1" x14ac:dyDescent="0.25">
      <c r="A31" s="3"/>
      <c r="B31" s="3"/>
      <c r="C31" s="3"/>
      <c r="D31" s="3"/>
      <c r="E31" s="3"/>
      <c r="F31" s="3"/>
      <c r="G31" s="14"/>
      <c r="H31" s="15" t="s">
        <v>86</v>
      </c>
      <c r="I31" s="16" t="s">
        <v>87</v>
      </c>
      <c r="J31" s="37">
        <f>J32</f>
        <v>1200000</v>
      </c>
      <c r="K31" s="37">
        <f>K32</f>
        <v>350734.52</v>
      </c>
      <c r="L31" s="36">
        <f>M31-K31</f>
        <v>849265.48</v>
      </c>
      <c r="M31" s="37">
        <f>M32</f>
        <v>1200000</v>
      </c>
    </row>
    <row r="32" spans="1:18" ht="58.5" customHeight="1" x14ac:dyDescent="0.25">
      <c r="A32" s="3"/>
      <c r="B32" s="3"/>
      <c r="C32" s="3"/>
      <c r="D32" s="3"/>
      <c r="E32" s="3"/>
      <c r="F32" s="3"/>
      <c r="G32" s="14"/>
      <c r="H32" s="15" t="s">
        <v>88</v>
      </c>
      <c r="I32" s="16" t="s">
        <v>89</v>
      </c>
      <c r="J32" s="37">
        <v>1200000</v>
      </c>
      <c r="K32" s="35">
        <v>350734.52</v>
      </c>
      <c r="L32" s="36">
        <f>M32-K32</f>
        <v>849265.48</v>
      </c>
      <c r="M32" s="36">
        <v>1200000</v>
      </c>
    </row>
    <row r="33" spans="1:14" ht="66.75" customHeight="1" x14ac:dyDescent="0.25">
      <c r="A33" s="3" t="s">
        <v>12</v>
      </c>
      <c r="B33" s="3" t="s">
        <v>16</v>
      </c>
      <c r="C33" s="3" t="s">
        <v>24</v>
      </c>
      <c r="D33" s="3" t="s">
        <v>29</v>
      </c>
      <c r="E33" s="3" t="s">
        <v>30</v>
      </c>
      <c r="F33" s="3" t="s">
        <v>31</v>
      </c>
      <c r="G33" s="14" t="s">
        <v>32</v>
      </c>
      <c r="H33" s="62" t="s">
        <v>44</v>
      </c>
      <c r="I33" s="63" t="s">
        <v>33</v>
      </c>
      <c r="J33" s="61">
        <f>J34+J36</f>
        <v>590000</v>
      </c>
      <c r="K33" s="61">
        <f>K34+K36</f>
        <v>187261.84999999998</v>
      </c>
      <c r="L33" s="61">
        <f>L34+L36</f>
        <v>402738.15</v>
      </c>
      <c r="M33" s="61">
        <f>M34+M36</f>
        <v>590000</v>
      </c>
    </row>
    <row r="34" spans="1:14" ht="132" customHeight="1" x14ac:dyDescent="0.25">
      <c r="A34" s="3"/>
      <c r="B34" s="3"/>
      <c r="C34" s="3"/>
      <c r="D34" s="3"/>
      <c r="E34" s="3"/>
      <c r="F34" s="3"/>
      <c r="G34" s="14"/>
      <c r="H34" s="15" t="s">
        <v>90</v>
      </c>
      <c r="I34" s="16" t="s">
        <v>91</v>
      </c>
      <c r="J34" s="37">
        <f>J35</f>
        <v>500000</v>
      </c>
      <c r="K34" s="37">
        <f>K35</f>
        <v>110773.12</v>
      </c>
      <c r="L34" s="36">
        <f>M34-K34</f>
        <v>389226.88</v>
      </c>
      <c r="M34" s="37">
        <f>M35</f>
        <v>500000</v>
      </c>
    </row>
    <row r="35" spans="1:14" ht="108.75" customHeight="1" x14ac:dyDescent="0.25">
      <c r="A35" s="3"/>
      <c r="B35" s="3"/>
      <c r="C35" s="3"/>
      <c r="D35" s="3"/>
      <c r="E35" s="3"/>
      <c r="F35" s="3"/>
      <c r="G35" s="14"/>
      <c r="H35" s="15" t="s">
        <v>92</v>
      </c>
      <c r="I35" s="16" t="s">
        <v>93</v>
      </c>
      <c r="J35" s="37">
        <v>500000</v>
      </c>
      <c r="K35" s="35">
        <v>110773.12</v>
      </c>
      <c r="L35" s="36">
        <f>M35-K35</f>
        <v>389226.88</v>
      </c>
      <c r="M35" s="36">
        <v>500000</v>
      </c>
    </row>
    <row r="36" spans="1:14" ht="114.75" customHeight="1" x14ac:dyDescent="0.25">
      <c r="A36" s="3"/>
      <c r="B36" s="3"/>
      <c r="C36" s="3"/>
      <c r="D36" s="3"/>
      <c r="E36" s="3"/>
      <c r="F36" s="3"/>
      <c r="G36" s="14"/>
      <c r="H36" s="15" t="s">
        <v>94</v>
      </c>
      <c r="I36" s="16" t="s">
        <v>95</v>
      </c>
      <c r="J36" s="37">
        <f>J37</f>
        <v>90000</v>
      </c>
      <c r="K36" s="37">
        <f>K37</f>
        <v>76488.73</v>
      </c>
      <c r="L36" s="36">
        <f>M36-K36</f>
        <v>13511.270000000004</v>
      </c>
      <c r="M36" s="37">
        <f>M37</f>
        <v>90000</v>
      </c>
      <c r="N36" s="8"/>
    </row>
    <row r="37" spans="1:14" ht="111" customHeight="1" x14ac:dyDescent="0.25">
      <c r="A37" s="3"/>
      <c r="B37" s="3"/>
      <c r="C37" s="3"/>
      <c r="D37" s="3"/>
      <c r="E37" s="3"/>
      <c r="F37" s="3"/>
      <c r="G37" s="14"/>
      <c r="H37" s="15" t="s">
        <v>96</v>
      </c>
      <c r="I37" s="16" t="s">
        <v>97</v>
      </c>
      <c r="J37" s="37">
        <v>90000</v>
      </c>
      <c r="K37" s="35">
        <v>76488.73</v>
      </c>
      <c r="L37" s="36">
        <f>M37-K37</f>
        <v>13511.270000000004</v>
      </c>
      <c r="M37" s="35">
        <v>90000</v>
      </c>
    </row>
    <row r="38" spans="1:14" ht="47.25" customHeight="1" x14ac:dyDescent="0.25">
      <c r="A38" s="3"/>
      <c r="B38" s="3"/>
      <c r="C38" s="3"/>
      <c r="D38" s="3"/>
      <c r="E38" s="3"/>
      <c r="F38" s="3"/>
      <c r="G38" s="14"/>
      <c r="H38" s="62" t="s">
        <v>98</v>
      </c>
      <c r="I38" s="63" t="s">
        <v>103</v>
      </c>
      <c r="J38" s="67">
        <f>J39+J40</f>
        <v>605000</v>
      </c>
      <c r="K38" s="67">
        <f>K39+K40</f>
        <v>349198.02999999997</v>
      </c>
      <c r="L38" s="42">
        <f>M38-K38</f>
        <v>-349198.02999999997</v>
      </c>
      <c r="M38" s="67">
        <f>M39</f>
        <v>0</v>
      </c>
    </row>
    <row r="39" spans="1:14" ht="24.75" customHeight="1" x14ac:dyDescent="0.25">
      <c r="A39" s="3"/>
      <c r="B39" s="3"/>
      <c r="C39" s="3"/>
      <c r="D39" s="3"/>
      <c r="E39" s="3"/>
      <c r="F39" s="3"/>
      <c r="G39" s="14"/>
      <c r="H39" s="15" t="s">
        <v>99</v>
      </c>
      <c r="I39" s="16" t="s">
        <v>100</v>
      </c>
      <c r="J39" s="46">
        <f>J41</f>
        <v>0</v>
      </c>
      <c r="K39" s="46">
        <f>K41</f>
        <v>84.48</v>
      </c>
      <c r="L39" s="46">
        <f>L41</f>
        <v>-84.48</v>
      </c>
      <c r="M39" s="46">
        <f>M41</f>
        <v>0</v>
      </c>
    </row>
    <row r="40" spans="1:14" ht="54.75" customHeight="1" x14ac:dyDescent="0.25">
      <c r="A40" s="3"/>
      <c r="B40" s="3"/>
      <c r="C40" s="3"/>
      <c r="D40" s="3"/>
      <c r="E40" s="3"/>
      <c r="F40" s="3"/>
      <c r="G40" s="14"/>
      <c r="H40" s="15" t="s">
        <v>101</v>
      </c>
      <c r="I40" s="16" t="s">
        <v>102</v>
      </c>
      <c r="J40" s="46">
        <v>605000</v>
      </c>
      <c r="K40" s="68">
        <v>349113.55</v>
      </c>
      <c r="L40" s="40">
        <f>M40-K40</f>
        <v>255886.45</v>
      </c>
      <c r="M40" s="47">
        <v>605000</v>
      </c>
    </row>
    <row r="41" spans="1:14" ht="39.75" customHeight="1" x14ac:dyDescent="0.25">
      <c r="A41" s="3"/>
      <c r="B41" s="3"/>
      <c r="C41" s="3"/>
      <c r="D41" s="3"/>
      <c r="E41" s="3"/>
      <c r="F41" s="3"/>
      <c r="G41" s="14"/>
      <c r="H41" s="15" t="s">
        <v>171</v>
      </c>
      <c r="I41" s="16" t="s">
        <v>172</v>
      </c>
      <c r="J41" s="46">
        <v>0</v>
      </c>
      <c r="K41" s="68">
        <v>84.48</v>
      </c>
      <c r="L41" s="40">
        <f>M41-K41</f>
        <v>-84.48</v>
      </c>
      <c r="M41" s="47">
        <v>0</v>
      </c>
    </row>
    <row r="42" spans="1:14" ht="48" customHeight="1" x14ac:dyDescent="0.25">
      <c r="A42" s="3"/>
      <c r="B42" s="3"/>
      <c r="C42" s="3"/>
      <c r="D42" s="3"/>
      <c r="E42" s="3"/>
      <c r="F42" s="3"/>
      <c r="G42" s="14"/>
      <c r="H42" s="62" t="s">
        <v>41</v>
      </c>
      <c r="I42" s="63" t="s">
        <v>34</v>
      </c>
      <c r="J42" s="61">
        <f>J43+J44</f>
        <v>70000</v>
      </c>
      <c r="K42" s="61">
        <f>K43+K44</f>
        <v>52892.959999999999</v>
      </c>
      <c r="L42" s="53">
        <f>L43+L44</f>
        <v>17107.04</v>
      </c>
      <c r="M42" s="53">
        <f>M43+M44</f>
        <v>70000</v>
      </c>
    </row>
    <row r="43" spans="1:14" ht="132.75" customHeight="1" x14ac:dyDescent="0.25">
      <c r="A43" s="3" t="s">
        <v>12</v>
      </c>
      <c r="B43" s="3" t="s">
        <v>16</v>
      </c>
      <c r="C43" s="3" t="s">
        <v>35</v>
      </c>
      <c r="D43" s="3" t="s">
        <v>1</v>
      </c>
      <c r="E43" s="3" t="s">
        <v>2</v>
      </c>
      <c r="F43" s="3" t="s">
        <v>3</v>
      </c>
      <c r="G43" s="14" t="s">
        <v>3</v>
      </c>
      <c r="H43" s="15" t="s">
        <v>104</v>
      </c>
      <c r="I43" s="16" t="s">
        <v>105</v>
      </c>
      <c r="J43" s="37">
        <v>0</v>
      </c>
      <c r="K43" s="35">
        <v>0</v>
      </c>
      <c r="L43" s="36">
        <f>M43-K43</f>
        <v>0</v>
      </c>
      <c r="M43" s="36">
        <v>0</v>
      </c>
    </row>
    <row r="44" spans="1:14" ht="65.25" customHeight="1" x14ac:dyDescent="0.25">
      <c r="A44" s="3"/>
      <c r="B44" s="3"/>
      <c r="C44" s="3"/>
      <c r="D44" s="3"/>
      <c r="E44" s="3"/>
      <c r="F44" s="3"/>
      <c r="G44" s="14"/>
      <c r="H44" s="29" t="s">
        <v>106</v>
      </c>
      <c r="I44" s="25" t="s">
        <v>0</v>
      </c>
      <c r="J44" s="37">
        <v>70000</v>
      </c>
      <c r="K44" s="35">
        <v>52892.959999999999</v>
      </c>
      <c r="L44" s="36">
        <f>M44-K44</f>
        <v>17107.04</v>
      </c>
      <c r="M44" s="36">
        <v>70000</v>
      </c>
      <c r="N44" s="8">
        <f>M44-J44</f>
        <v>0</v>
      </c>
    </row>
    <row r="45" spans="1:14" ht="33.75" customHeight="1" x14ac:dyDescent="0.25">
      <c r="A45" s="3"/>
      <c r="B45" s="3"/>
      <c r="C45" s="3"/>
      <c r="D45" s="3"/>
      <c r="E45" s="3"/>
      <c r="F45" s="3"/>
      <c r="G45" s="14"/>
      <c r="H45" s="64" t="s">
        <v>107</v>
      </c>
      <c r="I45" s="65" t="s">
        <v>114</v>
      </c>
      <c r="J45" s="61">
        <f t="shared" ref="J45:M46" si="0">J46</f>
        <v>0</v>
      </c>
      <c r="K45" s="61">
        <f>K46</f>
        <v>3978.41</v>
      </c>
      <c r="L45" s="66">
        <f t="shared" si="0"/>
        <v>-3978.41</v>
      </c>
      <c r="M45" s="61">
        <f t="shared" si="0"/>
        <v>0</v>
      </c>
    </row>
    <row r="46" spans="1:14" ht="37.5" customHeight="1" x14ac:dyDescent="0.25">
      <c r="A46" s="3"/>
      <c r="B46" s="3"/>
      <c r="C46" s="3"/>
      <c r="D46" s="3"/>
      <c r="E46" s="3"/>
      <c r="F46" s="3"/>
      <c r="G46" s="14"/>
      <c r="H46" s="30" t="s">
        <v>108</v>
      </c>
      <c r="I46" s="50" t="s">
        <v>115</v>
      </c>
      <c r="J46" s="37">
        <f t="shared" si="0"/>
        <v>0</v>
      </c>
      <c r="K46" s="37">
        <f t="shared" si="0"/>
        <v>3978.41</v>
      </c>
      <c r="L46" s="36">
        <f t="shared" si="0"/>
        <v>-3978.41</v>
      </c>
      <c r="M46" s="37">
        <f t="shared" si="0"/>
        <v>0</v>
      </c>
    </row>
    <row r="47" spans="1:14" ht="93" customHeight="1" x14ac:dyDescent="0.25">
      <c r="A47" s="3"/>
      <c r="B47" s="3"/>
      <c r="C47" s="3"/>
      <c r="D47" s="3"/>
      <c r="E47" s="3"/>
      <c r="F47" s="3"/>
      <c r="G47" s="14"/>
      <c r="H47" s="30" t="s">
        <v>109</v>
      </c>
      <c r="I47" s="50" t="s">
        <v>116</v>
      </c>
      <c r="J47" s="37">
        <v>0</v>
      </c>
      <c r="K47" s="35">
        <v>3978.41</v>
      </c>
      <c r="L47" s="36">
        <f>M47-K47</f>
        <v>-3978.41</v>
      </c>
      <c r="M47" s="36">
        <v>0</v>
      </c>
    </row>
    <row r="48" spans="1:14" ht="22.5" customHeight="1" x14ac:dyDescent="0.25">
      <c r="A48" s="3"/>
      <c r="B48" s="3"/>
      <c r="C48" s="3"/>
      <c r="D48" s="3"/>
      <c r="E48" s="3"/>
      <c r="F48" s="3"/>
      <c r="G48" s="14"/>
      <c r="H48" s="64" t="s">
        <v>112</v>
      </c>
      <c r="I48" s="60" t="s">
        <v>111</v>
      </c>
      <c r="J48" s="61">
        <f>J49</f>
        <v>127807.41</v>
      </c>
      <c r="K48" s="61">
        <f>K49</f>
        <v>127807.41</v>
      </c>
      <c r="L48" s="66">
        <f>L49</f>
        <v>0</v>
      </c>
      <c r="M48" s="66">
        <f>M49</f>
        <v>127807.41</v>
      </c>
    </row>
    <row r="49" spans="1:13" ht="28.5" customHeight="1" x14ac:dyDescent="0.25">
      <c r="A49" s="3"/>
      <c r="B49" s="3"/>
      <c r="C49" s="3"/>
      <c r="D49" s="3"/>
      <c r="E49" s="3"/>
      <c r="F49" s="3"/>
      <c r="G49" s="14"/>
      <c r="H49" s="28" t="s">
        <v>110</v>
      </c>
      <c r="I49" s="27" t="s">
        <v>113</v>
      </c>
      <c r="J49" s="37">
        <v>127807.41</v>
      </c>
      <c r="K49" s="35">
        <v>127807.41</v>
      </c>
      <c r="L49" s="36">
        <f>M49-K49</f>
        <v>0</v>
      </c>
      <c r="M49" s="36">
        <v>127807.41</v>
      </c>
    </row>
    <row r="50" spans="1:13" ht="23.25" customHeight="1" x14ac:dyDescent="0.25">
      <c r="A50" s="3"/>
      <c r="B50" s="3"/>
      <c r="C50" s="3"/>
      <c r="D50" s="3"/>
      <c r="E50" s="3"/>
      <c r="F50" s="3"/>
      <c r="G50" s="14"/>
      <c r="H50" s="62" t="s">
        <v>45</v>
      </c>
      <c r="I50" s="63" t="s">
        <v>4</v>
      </c>
      <c r="J50" s="61">
        <f>J51+J63</f>
        <v>21768120.949999999</v>
      </c>
      <c r="K50" s="61">
        <f>K51+K63</f>
        <v>17663760.109999999</v>
      </c>
      <c r="L50" s="53">
        <f>L51+L66</f>
        <v>4104360.8399999989</v>
      </c>
      <c r="M50" s="61">
        <f>M51+M63</f>
        <v>21768120.949999999</v>
      </c>
    </row>
    <row r="51" spans="1:13" ht="52.5" customHeight="1" x14ac:dyDescent="0.25">
      <c r="A51" s="3"/>
      <c r="B51" s="3"/>
      <c r="C51" s="3"/>
      <c r="D51" s="3"/>
      <c r="E51" s="3"/>
      <c r="F51" s="3"/>
      <c r="G51" s="14"/>
      <c r="H51" s="62" t="s">
        <v>46</v>
      </c>
      <c r="I51" s="63" t="s">
        <v>117</v>
      </c>
      <c r="J51" s="61">
        <f>J52+J55+J61</f>
        <v>21768120.949999999</v>
      </c>
      <c r="K51" s="61">
        <f>K52+K55+K61</f>
        <v>17663760.109999999</v>
      </c>
      <c r="L51" s="53">
        <f>L52+L61+L55</f>
        <v>4104360.8399999989</v>
      </c>
      <c r="M51" s="61">
        <f>M52+M55+M61</f>
        <v>21768120.949999999</v>
      </c>
    </row>
    <row r="52" spans="1:13" ht="38.25" customHeight="1" x14ac:dyDescent="0.25">
      <c r="A52" s="3"/>
      <c r="B52" s="3"/>
      <c r="C52" s="3"/>
      <c r="D52" s="3"/>
      <c r="E52" s="3"/>
      <c r="F52" s="3"/>
      <c r="G52" s="14"/>
      <c r="H52" s="32" t="s">
        <v>118</v>
      </c>
      <c r="I52" s="33" t="s">
        <v>119</v>
      </c>
      <c r="J52" s="37">
        <f>J53+J54</f>
        <v>9014068.5199999996</v>
      </c>
      <c r="K52" s="37">
        <f>K53+K54</f>
        <v>7266810.5199999996</v>
      </c>
      <c r="L52" s="38">
        <f>L53+L54</f>
        <v>1747258</v>
      </c>
      <c r="M52" s="37">
        <f>M53+M54</f>
        <v>9014068.5199999996</v>
      </c>
    </row>
    <row r="53" spans="1:13" ht="31.2" x14ac:dyDescent="0.25">
      <c r="A53" s="3"/>
      <c r="B53" s="3"/>
      <c r="C53" s="3"/>
      <c r="D53" s="3"/>
      <c r="E53" s="3"/>
      <c r="F53" s="3"/>
      <c r="G53" s="14"/>
      <c r="H53" s="15" t="s">
        <v>120</v>
      </c>
      <c r="I53" s="16" t="s">
        <v>121</v>
      </c>
      <c r="J53" s="37">
        <v>6075100</v>
      </c>
      <c r="K53" s="35">
        <v>5062584</v>
      </c>
      <c r="L53" s="36">
        <f>M53-K53</f>
        <v>1012516</v>
      </c>
      <c r="M53" s="38">
        <v>6075100</v>
      </c>
    </row>
    <row r="54" spans="1:13" ht="46.8" x14ac:dyDescent="0.25">
      <c r="A54" s="3" t="s">
        <v>12</v>
      </c>
      <c r="B54" s="3" t="s">
        <v>5</v>
      </c>
      <c r="C54" s="3" t="s">
        <v>6</v>
      </c>
      <c r="D54" s="3" t="s">
        <v>7</v>
      </c>
      <c r="E54" s="3" t="s">
        <v>7</v>
      </c>
      <c r="F54" s="3" t="s">
        <v>8</v>
      </c>
      <c r="G54" s="14" t="s">
        <v>9</v>
      </c>
      <c r="H54" s="15" t="s">
        <v>122</v>
      </c>
      <c r="I54" s="16" t="s">
        <v>123</v>
      </c>
      <c r="J54" s="37">
        <v>2938968.52</v>
      </c>
      <c r="K54" s="35">
        <v>2204226.52</v>
      </c>
      <c r="L54" s="36">
        <f>M54-K54</f>
        <v>734742</v>
      </c>
      <c r="M54" s="36">
        <v>2938968.52</v>
      </c>
    </row>
    <row r="55" spans="1:13" ht="46.8" x14ac:dyDescent="0.25">
      <c r="A55" s="3"/>
      <c r="B55" s="3"/>
      <c r="C55" s="3"/>
      <c r="D55" s="3"/>
      <c r="E55" s="3"/>
      <c r="F55" s="3"/>
      <c r="G55" s="14"/>
      <c r="H55" s="32" t="s">
        <v>124</v>
      </c>
      <c r="I55" s="33" t="s">
        <v>125</v>
      </c>
      <c r="J55" s="37">
        <f>SUM(J56:J60)</f>
        <v>12465452.43</v>
      </c>
      <c r="K55" s="37">
        <f>SUM(K56:K60)</f>
        <v>10216253.050000001</v>
      </c>
      <c r="L55" s="35">
        <f>SUM(L56:L60)</f>
        <v>2249199.379999999</v>
      </c>
      <c r="M55" s="37">
        <f>SUM(M56:M60)</f>
        <v>12465452.43</v>
      </c>
    </row>
    <row r="56" spans="1:13" ht="93.6" x14ac:dyDescent="0.25">
      <c r="A56" s="3"/>
      <c r="B56" s="3"/>
      <c r="C56" s="3"/>
      <c r="D56" s="3"/>
      <c r="E56" s="3"/>
      <c r="F56" s="3"/>
      <c r="G56" s="14"/>
      <c r="H56" s="15" t="s">
        <v>126</v>
      </c>
      <c r="I56" s="16" t="s">
        <v>127</v>
      </c>
      <c r="J56" s="37">
        <v>5989781.5800000001</v>
      </c>
      <c r="K56" s="37">
        <v>5334434.82</v>
      </c>
      <c r="L56" s="36">
        <f>M56-K56</f>
        <v>655346.75999999978</v>
      </c>
      <c r="M56" s="36">
        <v>5989781.5800000001</v>
      </c>
    </row>
    <row r="57" spans="1:13" ht="124.8" x14ac:dyDescent="0.25">
      <c r="A57" s="3"/>
      <c r="B57" s="3"/>
      <c r="C57" s="3"/>
      <c r="D57" s="3"/>
      <c r="E57" s="3"/>
      <c r="F57" s="3"/>
      <c r="G57" s="14"/>
      <c r="H57" s="15" t="s">
        <v>128</v>
      </c>
      <c r="I57" s="16" t="s">
        <v>129</v>
      </c>
      <c r="J57" s="39">
        <v>0</v>
      </c>
      <c r="K57" s="48">
        <v>0</v>
      </c>
      <c r="L57" s="47">
        <f>M57-K57</f>
        <v>0</v>
      </c>
      <c r="M57" s="47">
        <v>0</v>
      </c>
    </row>
    <row r="58" spans="1:13" ht="78" x14ac:dyDescent="0.25">
      <c r="A58" s="3"/>
      <c r="B58" s="3"/>
      <c r="C58" s="3"/>
      <c r="D58" s="3"/>
      <c r="E58" s="3"/>
      <c r="F58" s="3"/>
      <c r="G58" s="14"/>
      <c r="H58" s="34" t="s">
        <v>130</v>
      </c>
      <c r="I58" s="16" t="s">
        <v>131</v>
      </c>
      <c r="J58" s="37">
        <v>0</v>
      </c>
      <c r="K58" s="35">
        <v>0</v>
      </c>
      <c r="L58" s="47">
        <f>M58-K58</f>
        <v>0</v>
      </c>
      <c r="M58" s="36">
        <v>0</v>
      </c>
    </row>
    <row r="59" spans="1:13" ht="31.2" x14ac:dyDescent="0.25">
      <c r="A59" s="3"/>
      <c r="B59" s="3"/>
      <c r="C59" s="3"/>
      <c r="D59" s="3"/>
      <c r="E59" s="3"/>
      <c r="F59" s="3"/>
      <c r="G59" s="14"/>
      <c r="H59" s="34" t="s">
        <v>132</v>
      </c>
      <c r="I59" s="16" t="s">
        <v>170</v>
      </c>
      <c r="J59" s="37">
        <v>17263</v>
      </c>
      <c r="K59" s="35">
        <v>17263</v>
      </c>
      <c r="L59" s="47">
        <f>M59-K59</f>
        <v>0</v>
      </c>
      <c r="M59" s="36">
        <v>17263</v>
      </c>
    </row>
    <row r="60" spans="1:13" ht="31.2" x14ac:dyDescent="0.25">
      <c r="A60" s="3"/>
      <c r="B60" s="3"/>
      <c r="C60" s="3"/>
      <c r="D60" s="3"/>
      <c r="E60" s="3"/>
      <c r="F60" s="3"/>
      <c r="G60" s="14"/>
      <c r="H60" s="23" t="s">
        <v>133</v>
      </c>
      <c r="I60" s="24" t="s">
        <v>134</v>
      </c>
      <c r="J60" s="37">
        <v>6458407.8499999996</v>
      </c>
      <c r="K60" s="35">
        <v>4864555.2300000004</v>
      </c>
      <c r="L60" s="36">
        <f>M60-K60</f>
        <v>1593852.6199999992</v>
      </c>
      <c r="M60" s="36">
        <v>6458407.8499999996</v>
      </c>
    </row>
    <row r="61" spans="1:13" ht="31.2" x14ac:dyDescent="0.25">
      <c r="A61" s="3"/>
      <c r="B61" s="3"/>
      <c r="C61" s="3"/>
      <c r="D61" s="3"/>
      <c r="E61" s="3"/>
      <c r="F61" s="3"/>
      <c r="G61" s="14"/>
      <c r="H61" s="32" t="s">
        <v>135</v>
      </c>
      <c r="I61" s="33" t="s">
        <v>136</v>
      </c>
      <c r="J61" s="37">
        <f>J62</f>
        <v>288600</v>
      </c>
      <c r="K61" s="37">
        <f>K62</f>
        <v>180696.54</v>
      </c>
      <c r="L61" s="36">
        <f>L62</f>
        <v>107903.45999999999</v>
      </c>
      <c r="M61" s="37">
        <f>M62</f>
        <v>288600</v>
      </c>
    </row>
    <row r="62" spans="1:13" ht="62.4" x14ac:dyDescent="0.25">
      <c r="A62" s="3"/>
      <c r="B62" s="3"/>
      <c r="C62" s="3"/>
      <c r="D62" s="3"/>
      <c r="E62" s="3"/>
      <c r="F62" s="3"/>
      <c r="G62" s="14"/>
      <c r="H62" s="15" t="s">
        <v>137</v>
      </c>
      <c r="I62" s="17" t="s">
        <v>138</v>
      </c>
      <c r="J62" s="39">
        <v>288600</v>
      </c>
      <c r="K62" s="48">
        <v>180696.54</v>
      </c>
      <c r="L62" s="47">
        <f>M62-K62</f>
        <v>107903.45999999999</v>
      </c>
      <c r="M62" s="47">
        <v>288600</v>
      </c>
    </row>
    <row r="63" spans="1:13" ht="62.4" x14ac:dyDescent="0.25">
      <c r="A63" s="3"/>
      <c r="B63" s="3"/>
      <c r="C63" s="3"/>
      <c r="D63" s="3"/>
      <c r="E63" s="3"/>
      <c r="F63" s="3"/>
      <c r="G63" s="14"/>
      <c r="H63" s="26" t="s">
        <v>139</v>
      </c>
      <c r="I63" s="17" t="s">
        <v>168</v>
      </c>
      <c r="J63" s="37">
        <f t="shared" ref="J63:K65" si="1">J64</f>
        <v>0</v>
      </c>
      <c r="K63" s="37">
        <f t="shared" si="1"/>
        <v>0</v>
      </c>
      <c r="L63" s="36">
        <f>M63-K63</f>
        <v>0</v>
      </c>
      <c r="M63" s="37">
        <f>M64</f>
        <v>0</v>
      </c>
    </row>
    <row r="64" spans="1:13" ht="62.4" x14ac:dyDescent="0.25">
      <c r="A64" s="3"/>
      <c r="B64" s="3"/>
      <c r="C64" s="3"/>
      <c r="D64" s="3"/>
      <c r="E64" s="3"/>
      <c r="F64" s="3"/>
      <c r="G64" s="14"/>
      <c r="H64" s="26" t="s">
        <v>140</v>
      </c>
      <c r="I64" s="17" t="s">
        <v>169</v>
      </c>
      <c r="J64" s="37">
        <f t="shared" si="1"/>
        <v>0</v>
      </c>
      <c r="K64" s="37">
        <f t="shared" si="1"/>
        <v>0</v>
      </c>
      <c r="L64" s="36">
        <f>M64-K64</f>
        <v>0</v>
      </c>
      <c r="M64" s="37">
        <f>M65</f>
        <v>0</v>
      </c>
    </row>
    <row r="65" spans="1:14" ht="65.25" customHeight="1" x14ac:dyDescent="0.25">
      <c r="A65" s="3"/>
      <c r="B65" s="3"/>
      <c r="C65" s="3"/>
      <c r="D65" s="3"/>
      <c r="E65" s="3"/>
      <c r="F65" s="3"/>
      <c r="G65" s="14"/>
      <c r="H65" s="26" t="s">
        <v>141</v>
      </c>
      <c r="I65" s="17" t="s">
        <v>143</v>
      </c>
      <c r="J65" s="37">
        <f t="shared" si="1"/>
        <v>0</v>
      </c>
      <c r="K65" s="37">
        <f t="shared" si="1"/>
        <v>0</v>
      </c>
      <c r="L65" s="36">
        <f>M65-K65</f>
        <v>0</v>
      </c>
      <c r="M65" s="37">
        <f>M66</f>
        <v>0</v>
      </c>
    </row>
    <row r="66" spans="1:14" ht="63.75" customHeight="1" x14ac:dyDescent="0.25">
      <c r="A66" s="3"/>
      <c r="B66" s="3"/>
      <c r="C66" s="3"/>
      <c r="D66" s="3"/>
      <c r="E66" s="3"/>
      <c r="F66" s="3"/>
      <c r="G66" s="14"/>
      <c r="H66" s="15" t="s">
        <v>142</v>
      </c>
      <c r="I66" s="17" t="s">
        <v>143</v>
      </c>
      <c r="J66" s="37"/>
      <c r="K66" s="35"/>
      <c r="L66" s="36"/>
      <c r="M66" s="36"/>
    </row>
    <row r="67" spans="1:14" ht="16.5" customHeight="1" x14ac:dyDescent="0.25">
      <c r="A67" s="1" t="s">
        <v>10</v>
      </c>
      <c r="B67" s="1" t="s">
        <v>10</v>
      </c>
      <c r="C67" s="1" t="s">
        <v>10</v>
      </c>
      <c r="D67" s="1" t="s">
        <v>10</v>
      </c>
      <c r="E67" s="1" t="s">
        <v>10</v>
      </c>
      <c r="F67" s="1" t="s">
        <v>10</v>
      </c>
      <c r="G67" s="2" t="s">
        <v>10</v>
      </c>
      <c r="H67" s="82" t="s">
        <v>11</v>
      </c>
      <c r="I67" s="83"/>
      <c r="J67" s="45">
        <f>J8+J50</f>
        <v>57390955.420000002</v>
      </c>
      <c r="K67" s="45">
        <f>K8+K50</f>
        <v>41116971.630000003</v>
      </c>
      <c r="L67" s="45">
        <f>L8+L50</f>
        <v>15668983.789999999</v>
      </c>
      <c r="M67" s="45">
        <f>M8+M50</f>
        <v>56785955.420000002</v>
      </c>
      <c r="N67" s="8"/>
    </row>
    <row r="68" spans="1:14" ht="15" customHeight="1" x14ac:dyDescent="0.25">
      <c r="A68" s="1"/>
      <c r="B68" s="1"/>
      <c r="C68" s="1"/>
      <c r="D68" s="1"/>
      <c r="E68" s="1"/>
      <c r="F68" s="1"/>
      <c r="G68" s="2"/>
      <c r="H68" s="81" t="s">
        <v>147</v>
      </c>
      <c r="I68" s="81" t="s">
        <v>148</v>
      </c>
      <c r="J68" s="75" t="s">
        <v>70</v>
      </c>
      <c r="K68" s="75" t="s">
        <v>54</v>
      </c>
      <c r="L68" s="75" t="s">
        <v>53</v>
      </c>
      <c r="M68" s="76"/>
    </row>
    <row r="69" spans="1:14" ht="30" customHeight="1" x14ac:dyDescent="0.25">
      <c r="A69" s="1"/>
      <c r="B69" s="1"/>
      <c r="C69" s="1"/>
      <c r="D69" s="1"/>
      <c r="E69" s="1"/>
      <c r="F69" s="1"/>
      <c r="G69" s="2"/>
      <c r="H69" s="81"/>
      <c r="I69" s="81"/>
      <c r="J69" s="76"/>
      <c r="K69" s="76"/>
      <c r="L69" s="21" t="s">
        <v>55</v>
      </c>
      <c r="M69" s="21" t="s">
        <v>71</v>
      </c>
    </row>
    <row r="70" spans="1:14" ht="13.8" x14ac:dyDescent="0.25">
      <c r="A70" s="1"/>
      <c r="B70" s="1"/>
      <c r="C70" s="1"/>
      <c r="D70" s="1"/>
      <c r="E70" s="1"/>
      <c r="F70" s="1"/>
      <c r="G70" s="2"/>
      <c r="H70" s="7">
        <v>1</v>
      </c>
      <c r="I70" s="7">
        <v>2</v>
      </c>
      <c r="J70" s="7">
        <v>3</v>
      </c>
      <c r="K70" s="7"/>
      <c r="L70" s="7">
        <v>4</v>
      </c>
      <c r="M70" s="7">
        <v>5</v>
      </c>
    </row>
    <row r="71" spans="1:14" ht="15.6" x14ac:dyDescent="0.3">
      <c r="H71" s="10"/>
      <c r="I71" s="41" t="s">
        <v>56</v>
      </c>
      <c r="J71" s="13"/>
      <c r="K71" s="13"/>
      <c r="L71" s="12"/>
      <c r="M71" s="12"/>
      <c r="N71" s="8"/>
    </row>
    <row r="72" spans="1:14" ht="17.25" customHeight="1" x14ac:dyDescent="0.25">
      <c r="H72" s="11" t="s">
        <v>65</v>
      </c>
      <c r="I72" s="43" t="s">
        <v>57</v>
      </c>
      <c r="J72" s="35">
        <v>1434599</v>
      </c>
      <c r="K72" s="35">
        <v>1030331.92</v>
      </c>
      <c r="L72" s="40">
        <f>M72-K72</f>
        <v>404267.07999999996</v>
      </c>
      <c r="M72" s="35">
        <v>1434599</v>
      </c>
    </row>
    <row r="73" spans="1:14" ht="17.25" customHeight="1" x14ac:dyDescent="0.25">
      <c r="H73" s="11" t="s">
        <v>150</v>
      </c>
      <c r="I73" s="43" t="s">
        <v>151</v>
      </c>
      <c r="J73" s="35">
        <v>252675</v>
      </c>
      <c r="K73" s="35">
        <v>155432.57999999999</v>
      </c>
      <c r="L73" s="40">
        <f>M73-K73</f>
        <v>97242.420000000013</v>
      </c>
      <c r="M73" s="35">
        <v>252675</v>
      </c>
    </row>
    <row r="74" spans="1:14" ht="29.25" customHeight="1" x14ac:dyDescent="0.25">
      <c r="H74" s="11" t="s">
        <v>66</v>
      </c>
      <c r="I74" s="43" t="s">
        <v>58</v>
      </c>
      <c r="J74" s="35">
        <v>520105.8</v>
      </c>
      <c r="K74" s="35">
        <v>363874.8</v>
      </c>
      <c r="L74" s="40">
        <f t="shared" ref="L74:L80" si="2">M74-K74</f>
        <v>156231</v>
      </c>
      <c r="M74" s="35">
        <v>520105.8</v>
      </c>
    </row>
    <row r="75" spans="1:14" ht="15.75" customHeight="1" x14ac:dyDescent="0.3">
      <c r="H75" s="57" t="s">
        <v>152</v>
      </c>
      <c r="I75" s="44" t="s">
        <v>59</v>
      </c>
      <c r="J75" s="35">
        <v>21512402.16</v>
      </c>
      <c r="K75" s="35">
        <v>17078506.030000001</v>
      </c>
      <c r="L75" s="40">
        <f t="shared" si="2"/>
        <v>4433896.129999999</v>
      </c>
      <c r="M75" s="35">
        <v>21512402.16</v>
      </c>
    </row>
    <row r="76" spans="1:14" ht="18.75" customHeight="1" x14ac:dyDescent="0.25">
      <c r="H76" s="11" t="s">
        <v>67</v>
      </c>
      <c r="I76" s="43" t="s">
        <v>60</v>
      </c>
      <c r="J76" s="35">
        <v>17190224.010000002</v>
      </c>
      <c r="K76" s="35">
        <v>10246926.210000001</v>
      </c>
      <c r="L76" s="40">
        <f t="shared" si="2"/>
        <v>6943317.8000000007</v>
      </c>
      <c r="M76" s="35">
        <v>17190244.010000002</v>
      </c>
    </row>
    <row r="77" spans="1:14" ht="18" customHeight="1" x14ac:dyDescent="0.25">
      <c r="H77" s="11" t="s">
        <v>68</v>
      </c>
      <c r="I77" s="43" t="s">
        <v>61</v>
      </c>
      <c r="J77" s="35">
        <v>204819.81</v>
      </c>
      <c r="K77" s="35">
        <v>183143.03</v>
      </c>
      <c r="L77" s="40">
        <f t="shared" si="2"/>
        <v>21676.78</v>
      </c>
      <c r="M77" s="35">
        <v>204819.81</v>
      </c>
    </row>
    <row r="78" spans="1:14" ht="31.2" x14ac:dyDescent="0.25">
      <c r="H78" s="11" t="s">
        <v>69</v>
      </c>
      <c r="I78" s="43" t="s">
        <v>62</v>
      </c>
      <c r="J78" s="35">
        <v>17535511</v>
      </c>
      <c r="K78" s="35">
        <v>11390913.380000001</v>
      </c>
      <c r="L78" s="40">
        <f>M78-K78</f>
        <v>6144597.6199999992</v>
      </c>
      <c r="M78" s="35">
        <v>17535511</v>
      </c>
    </row>
    <row r="79" spans="1:14" ht="15.6" x14ac:dyDescent="0.25">
      <c r="H79" s="11" t="s">
        <v>145</v>
      </c>
      <c r="I79" s="43" t="s">
        <v>146</v>
      </c>
      <c r="J79" s="35">
        <v>1244271.69</v>
      </c>
      <c r="K79" s="35">
        <v>27000</v>
      </c>
      <c r="L79" s="40">
        <f t="shared" si="2"/>
        <v>1217271.69</v>
      </c>
      <c r="M79" s="35">
        <v>1244271.69</v>
      </c>
    </row>
    <row r="80" spans="1:14" ht="19.5" customHeight="1" x14ac:dyDescent="0.25">
      <c r="H80" s="11">
        <v>1100</v>
      </c>
      <c r="I80" s="43" t="s">
        <v>63</v>
      </c>
      <c r="J80" s="35">
        <v>443000</v>
      </c>
      <c r="K80" s="35">
        <v>334726.28999999998</v>
      </c>
      <c r="L80" s="40">
        <f t="shared" si="2"/>
        <v>108273.71000000002</v>
      </c>
      <c r="M80" s="35">
        <v>443000</v>
      </c>
    </row>
    <row r="81" spans="8:15" ht="16.5" customHeight="1" x14ac:dyDescent="0.25">
      <c r="H81" s="10"/>
      <c r="I81" s="41" t="s">
        <v>64</v>
      </c>
      <c r="J81" s="42">
        <f>SUM(J72:J80)</f>
        <v>60337608.469999999</v>
      </c>
      <c r="K81" s="42">
        <f>SUM(K72:K80)</f>
        <v>40810854.240000002</v>
      </c>
      <c r="L81" s="42">
        <f>SUM(L72:L80)</f>
        <v>19526774.23</v>
      </c>
      <c r="M81" s="42">
        <f>SUM(M72:M80)</f>
        <v>60337628.469999999</v>
      </c>
      <c r="O81" s="8">
        <f>M67-M81</f>
        <v>-3551673.049999997</v>
      </c>
    </row>
  </sheetData>
  <mergeCells count="13">
    <mergeCell ref="H68:H69"/>
    <mergeCell ref="I68:I69"/>
    <mergeCell ref="J68:J69"/>
    <mergeCell ref="K68:K69"/>
    <mergeCell ref="L68:M68"/>
    <mergeCell ref="H67:I67"/>
    <mergeCell ref="H5:H6"/>
    <mergeCell ref="I5:I6"/>
    <mergeCell ref="H1:M1"/>
    <mergeCell ref="J5:J6"/>
    <mergeCell ref="K5:K6"/>
    <mergeCell ref="L5:M5"/>
    <mergeCell ref="H2:M2"/>
  </mergeCells>
  <phoneticPr fontId="0" type="noConversion"/>
  <pageMargins left="0.39370078740157483" right="0.19685039370078741" top="0.19685039370078741" bottom="0.19685039370078741" header="0" footer="0"/>
  <pageSetup paperSize="9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</dc:creator>
  <cp:lastModifiedBy>user</cp:lastModifiedBy>
  <cp:lastPrinted>2023-10-12T13:19:52Z</cp:lastPrinted>
  <dcterms:created xsi:type="dcterms:W3CDTF">2010-08-24T05:27:08Z</dcterms:created>
  <dcterms:modified xsi:type="dcterms:W3CDTF">2023-12-13T06:31:13Z</dcterms:modified>
</cp:coreProperties>
</file>