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3250" windowHeight="12375"/>
  </bookViews>
  <sheets>
    <sheet name="Лист1" sheetId="1" r:id="rId1"/>
  </sheets>
  <definedNames>
    <definedName name="_xlnm.Print_Titles" localSheetId="0">Лист1!$3:$5</definedName>
    <definedName name="_xlnm.Print_Area" localSheetId="0">Лист1!$A$1:$N$20</definedName>
  </definedNames>
  <calcPr calcId="145621"/>
</workbook>
</file>

<file path=xl/calcChain.xml><?xml version="1.0" encoding="utf-8"?>
<calcChain xmlns="http://schemas.openxmlformats.org/spreadsheetml/2006/main">
  <c r="E19" i="1" l="1"/>
  <c r="E21" i="1" s="1"/>
  <c r="E22" i="1" s="1"/>
  <c r="H17" i="1" l="1"/>
  <c r="N11" i="1" l="1"/>
  <c r="K16" i="1"/>
  <c r="M16" i="1"/>
  <c r="J16" i="1"/>
  <c r="K11" i="1"/>
  <c r="M11" i="1"/>
  <c r="M12" i="1"/>
  <c r="J11" i="1"/>
  <c r="J12" i="1"/>
  <c r="H11" i="1"/>
  <c r="G7" i="1"/>
  <c r="G8" i="1"/>
  <c r="G10" i="1"/>
  <c r="G11" i="1"/>
  <c r="G12" i="1"/>
  <c r="G13" i="1"/>
  <c r="G14" i="1"/>
  <c r="G15" i="1"/>
  <c r="G16" i="1"/>
  <c r="B19" i="1" l="1"/>
  <c r="N16" i="1" l="1"/>
  <c r="N15" i="1"/>
  <c r="N14" i="1"/>
  <c r="N13" i="1"/>
  <c r="N12" i="1"/>
  <c r="N10" i="1"/>
  <c r="N8" i="1"/>
  <c r="N7" i="1"/>
  <c r="N6" i="1"/>
  <c r="M15" i="1"/>
  <c r="M14" i="1"/>
  <c r="M13" i="1"/>
  <c r="M10" i="1"/>
  <c r="M8" i="1"/>
  <c r="M7" i="1"/>
  <c r="M6" i="1"/>
  <c r="L19" i="1"/>
  <c r="L21" i="1" s="1"/>
  <c r="L22" i="1" s="1"/>
  <c r="K15" i="1"/>
  <c r="K14" i="1"/>
  <c r="K13" i="1"/>
  <c r="K12" i="1"/>
  <c r="K10" i="1"/>
  <c r="K8" i="1"/>
  <c r="K7" i="1"/>
  <c r="K6" i="1"/>
  <c r="J15" i="1"/>
  <c r="J14" i="1"/>
  <c r="J13" i="1"/>
  <c r="J10" i="1"/>
  <c r="J8" i="1"/>
  <c r="J7" i="1"/>
  <c r="J6" i="1"/>
  <c r="I19" i="1"/>
  <c r="I21" i="1" s="1"/>
  <c r="I22" i="1" s="1"/>
  <c r="H16" i="1"/>
  <c r="H15" i="1"/>
  <c r="H14" i="1"/>
  <c r="H13" i="1"/>
  <c r="H12" i="1"/>
  <c r="H10" i="1"/>
  <c r="H8" i="1"/>
  <c r="H7" i="1"/>
  <c r="H6" i="1"/>
  <c r="G6" i="1"/>
  <c r="F19" i="1"/>
  <c r="F21" i="1" s="1"/>
  <c r="F22" i="1" s="1"/>
  <c r="G19" i="1" l="1"/>
  <c r="N19" i="1"/>
  <c r="K19" i="1"/>
  <c r="J19" i="1"/>
  <c r="M19" i="1"/>
  <c r="H19" i="1"/>
</calcChain>
</file>

<file path=xl/sharedStrings.xml><?xml version="1.0" encoding="utf-8"?>
<sst xmlns="http://schemas.openxmlformats.org/spreadsheetml/2006/main" count="35" uniqueCount="35">
  <si>
    <t>Наименование</t>
  </si>
  <si>
    <t>5=4/2</t>
  </si>
  <si>
    <t>6=4/3</t>
  </si>
  <si>
    <t>8=7/2</t>
  </si>
  <si>
    <t>9=7/3</t>
  </si>
  <si>
    <t>11=10/2</t>
  </si>
  <si>
    <t>11=10/3</t>
  </si>
  <si>
    <t>Не исполнение за 2019 год</t>
  </si>
  <si>
    <t>утверждено за 2019 год 100%</t>
  </si>
  <si>
    <t>(руб.)</t>
  </si>
  <si>
    <t xml:space="preserve">Муниципальная программа «Развитие культуры Палехского городского поселения» 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</si>
  <si>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</si>
  <si>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</si>
  <si>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Муниципальная программа «Социальная поддержка граждан Палехского городского поселения»</t>
  </si>
  <si>
    <t xml:space="preserve">Муниципальная программа «Повышение безопасности дорожного движения в Палехском городском поселении» </t>
  </si>
  <si>
    <t>Муниципальная программа  «Профилактика правонарушений в Палехском городском поселении»</t>
  </si>
  <si>
    <t>Муниципальная программа «Энергосбережение и повышение энергетической эффективности в Палехском городском поселении»</t>
  </si>
  <si>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</si>
  <si>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Муниципальная программа  «Развитие транспортной системы Палехского городского поселения»</t>
  </si>
  <si>
    <t xml:space="preserve">Муниципальная программа  «Благоустройство территории Палехского городского поселения» </t>
  </si>
  <si>
    <t>Муниципальная программа «Формирование современной городской среды на территории Палехского городского поселения»</t>
  </si>
  <si>
    <t>Муниципальная программа «Территориальное планирование Палехского городского поселения»</t>
  </si>
  <si>
    <t xml:space="preserve">Муниципальная программа «Развитие туризма в Палехском городском поселении» </t>
  </si>
  <si>
    <t>Проект на 2024 год</t>
  </si>
  <si>
    <t>Проект на 2025 год</t>
  </si>
  <si>
    <t>Расходы  бюджета Палехского городского поселения на реализацию муниципальных  программ Палехского городского поселения на 2024 год и на плановый период 2025 и 2026 годов в сравнении с исполнением за 2022 год и ожидаемым исполнением за 2023 год</t>
  </si>
  <si>
    <t>Исполнено за 2022 год</t>
  </si>
  <si>
    <t>Ожидаемое исполнение за 2023 год</t>
  </si>
  <si>
    <t>2024 год к исполнению за 2022 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</si>
  <si>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</si>
  <si>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</si>
  <si>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</si>
  <si>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 год</t>
  </si>
  <si>
    <t>2026 год к исполнению за 2022 год</t>
  </si>
  <si>
    <t>2026 год к ожидаемому исполнению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</si>
</sst>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6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 applyAlignment="1">
      <alignment vertical="center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Fill="1"/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4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10" fontId="10" fillId="0" borderId="2" xfId="1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5" zoomScaleNormal="100" workbookViewId="0">
      <selection activeCell="L17" sqref="L17"/>
    </sheetView>
  </sheetViews>
  <sheetFormatPr defaultRowHeight="15" x14ac:dyDescent="0.25"/>
  <cols>
    <col min="1" max="1" width="54.28515625" style="1" customWidth="1"/>
    <col min="2" max="2" width="15.42578125" style="9" customWidth="1"/>
    <col min="3" max="4" width="15.42578125" hidden="1" customWidth="1"/>
    <col min="5" max="5" width="15.42578125" style="28" customWidth="1"/>
    <col min="6" max="6" width="15.42578125" style="8" customWidth="1"/>
    <col min="7" max="7" width="13.140625" style="10" customWidth="1"/>
    <col min="8" max="8" width="13.28515625" style="10" customWidth="1"/>
    <col min="9" max="9" width="13.85546875" style="25" customWidth="1"/>
    <col min="10" max="11" width="13.140625" customWidth="1"/>
    <col min="12" max="12" width="14.140625" style="28" customWidth="1"/>
    <col min="13" max="13" width="13.42578125" customWidth="1"/>
    <col min="14" max="14" width="13.140625" customWidth="1"/>
  </cols>
  <sheetData>
    <row r="1" spans="1:14" ht="62.25" customHeight="1" x14ac:dyDescent="0.25">
      <c r="A1" s="54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5">
      <c r="N2" s="2" t="s">
        <v>9</v>
      </c>
    </row>
    <row r="3" spans="1:14" ht="15.75" customHeight="1" x14ac:dyDescent="0.25">
      <c r="A3" s="58" t="s">
        <v>0</v>
      </c>
      <c r="B3" s="56" t="s">
        <v>26</v>
      </c>
      <c r="C3" s="59" t="s">
        <v>8</v>
      </c>
      <c r="D3" s="59" t="s">
        <v>7</v>
      </c>
      <c r="E3" s="60" t="s">
        <v>27</v>
      </c>
      <c r="F3" s="61" t="s">
        <v>23</v>
      </c>
      <c r="G3" s="62" t="s">
        <v>28</v>
      </c>
      <c r="H3" s="62" t="s">
        <v>29</v>
      </c>
      <c r="I3" s="57" t="s">
        <v>24</v>
      </c>
      <c r="J3" s="63" t="s">
        <v>30</v>
      </c>
      <c r="K3" s="63" t="s">
        <v>31</v>
      </c>
      <c r="L3" s="57" t="s">
        <v>32</v>
      </c>
      <c r="M3" s="63" t="s">
        <v>33</v>
      </c>
      <c r="N3" s="63" t="s">
        <v>34</v>
      </c>
    </row>
    <row r="4" spans="1:14" ht="47.25" customHeight="1" x14ac:dyDescent="0.25">
      <c r="A4" s="58"/>
      <c r="B4" s="56"/>
      <c r="C4" s="59"/>
      <c r="D4" s="59"/>
      <c r="E4" s="60"/>
      <c r="F4" s="61"/>
      <c r="G4" s="62"/>
      <c r="H4" s="62"/>
      <c r="I4" s="57"/>
      <c r="J4" s="63"/>
      <c r="K4" s="63"/>
      <c r="L4" s="57"/>
      <c r="M4" s="63"/>
      <c r="N4" s="63"/>
    </row>
    <row r="5" spans="1:14" ht="15.75" customHeight="1" x14ac:dyDescent="0.25">
      <c r="A5" s="15">
        <v>1</v>
      </c>
      <c r="B5" s="16">
        <v>2</v>
      </c>
      <c r="C5" s="13">
        <v>3</v>
      </c>
      <c r="D5" s="13"/>
      <c r="E5" s="29">
        <v>3</v>
      </c>
      <c r="F5" s="14">
        <v>4</v>
      </c>
      <c r="G5" s="11" t="s">
        <v>1</v>
      </c>
      <c r="H5" s="11" t="s">
        <v>2</v>
      </c>
      <c r="I5" s="26">
        <v>7</v>
      </c>
      <c r="J5" s="5" t="s">
        <v>3</v>
      </c>
      <c r="K5" s="5" t="s">
        <v>4</v>
      </c>
      <c r="L5" s="26">
        <v>10</v>
      </c>
      <c r="M5" s="4" t="s">
        <v>5</v>
      </c>
      <c r="N5" s="4" t="s">
        <v>6</v>
      </c>
    </row>
    <row r="6" spans="1:14" ht="34.15" customHeight="1" x14ac:dyDescent="0.25">
      <c r="A6" s="19" t="s">
        <v>10</v>
      </c>
      <c r="B6" s="31">
        <v>19124511.09</v>
      </c>
      <c r="C6" s="32">
        <v>6666629.7000000002</v>
      </c>
      <c r="D6" s="33"/>
      <c r="E6" s="34">
        <v>21113231.84</v>
      </c>
      <c r="F6" s="35">
        <v>16428161.82</v>
      </c>
      <c r="G6" s="12">
        <f>F6/B6</f>
        <v>0.859010813018384</v>
      </c>
      <c r="H6" s="12">
        <f t="shared" ref="H6:H11" si="0">F6/E6</f>
        <v>0.77809792193330074</v>
      </c>
      <c r="I6" s="35">
        <v>14555431.02</v>
      </c>
      <c r="J6" s="7">
        <f>I6/B6</f>
        <v>0.76108774501487142</v>
      </c>
      <c r="K6" s="7">
        <f t="shared" ref="K6:K19" si="1">I6/E6</f>
        <v>0.6893985312293146</v>
      </c>
      <c r="L6" s="34">
        <v>14555431.02</v>
      </c>
      <c r="M6" s="6">
        <f>L6/B6</f>
        <v>0.76108774501487142</v>
      </c>
      <c r="N6" s="6">
        <f t="shared" ref="N6:N11" si="2">L6/E6</f>
        <v>0.6893985312293146</v>
      </c>
    </row>
    <row r="7" spans="1:14" ht="63" customHeight="1" x14ac:dyDescent="0.25">
      <c r="A7" s="19" t="s">
        <v>11</v>
      </c>
      <c r="B7" s="31">
        <v>495094.25</v>
      </c>
      <c r="C7" s="32">
        <v>8481294.3000000007</v>
      </c>
      <c r="D7" s="36">
        <v>103197.4</v>
      </c>
      <c r="E7" s="34">
        <v>469516.87</v>
      </c>
      <c r="F7" s="35">
        <v>0</v>
      </c>
      <c r="G7" s="12">
        <f t="shared" ref="G7:G16" si="3">F7/B7</f>
        <v>0</v>
      </c>
      <c r="H7" s="12">
        <f t="shared" si="0"/>
        <v>0</v>
      </c>
      <c r="I7" s="35">
        <v>0</v>
      </c>
      <c r="J7" s="7">
        <f>I7/B7</f>
        <v>0</v>
      </c>
      <c r="K7" s="7">
        <f t="shared" si="1"/>
        <v>0</v>
      </c>
      <c r="L7" s="34">
        <v>0</v>
      </c>
      <c r="M7" s="6">
        <f>L7/B7</f>
        <v>0</v>
      </c>
      <c r="N7" s="6">
        <f t="shared" si="2"/>
        <v>0</v>
      </c>
    </row>
    <row r="8" spans="1:14" ht="65.45" customHeight="1" x14ac:dyDescent="0.25">
      <c r="A8" s="20" t="s">
        <v>12</v>
      </c>
      <c r="B8" s="31">
        <v>2106582.9300000002</v>
      </c>
      <c r="C8" s="32">
        <v>8338007</v>
      </c>
      <c r="D8" s="36">
        <v>102933.1</v>
      </c>
      <c r="E8" s="34">
        <v>871800</v>
      </c>
      <c r="F8" s="35">
        <v>700000</v>
      </c>
      <c r="G8" s="12">
        <f t="shared" si="3"/>
        <v>0.33229168908152118</v>
      </c>
      <c r="H8" s="12">
        <f t="shared" si="0"/>
        <v>0.80293645331498054</v>
      </c>
      <c r="I8" s="35">
        <v>700000</v>
      </c>
      <c r="J8" s="7">
        <f>I8/B8</f>
        <v>0.33229168908152118</v>
      </c>
      <c r="K8" s="7">
        <f t="shared" si="1"/>
        <v>0.80293645331498054</v>
      </c>
      <c r="L8" s="34">
        <v>700000</v>
      </c>
      <c r="M8" s="6">
        <f>L8/B8</f>
        <v>0.33229168908152118</v>
      </c>
      <c r="N8" s="6">
        <f t="shared" si="2"/>
        <v>0.80293645331498054</v>
      </c>
    </row>
    <row r="9" spans="1:14" ht="37.15" customHeight="1" x14ac:dyDescent="0.25">
      <c r="A9" s="20" t="s">
        <v>13</v>
      </c>
      <c r="B9" s="31">
        <v>0</v>
      </c>
      <c r="C9" s="32">
        <v>547831</v>
      </c>
      <c r="D9" s="36">
        <v>3827.9</v>
      </c>
      <c r="E9" s="34">
        <v>0</v>
      </c>
      <c r="F9" s="35">
        <v>0</v>
      </c>
      <c r="G9" s="12">
        <v>0</v>
      </c>
      <c r="H9" s="12">
        <v>0</v>
      </c>
      <c r="I9" s="35">
        <v>0</v>
      </c>
      <c r="J9" s="7">
        <v>0</v>
      </c>
      <c r="K9" s="7">
        <v>0</v>
      </c>
      <c r="L9" s="34">
        <v>0</v>
      </c>
      <c r="M9" s="6">
        <v>0</v>
      </c>
      <c r="N9" s="6">
        <v>0</v>
      </c>
    </row>
    <row r="10" spans="1:14" s="3" customFormat="1" ht="46.9" customHeight="1" x14ac:dyDescent="0.25">
      <c r="A10" s="20" t="s">
        <v>14</v>
      </c>
      <c r="B10" s="31">
        <v>475900</v>
      </c>
      <c r="C10" s="32">
        <v>1146631.6000000001</v>
      </c>
      <c r="D10" s="36"/>
      <c r="E10" s="34">
        <v>1037878.61</v>
      </c>
      <c r="F10" s="35">
        <v>600000</v>
      </c>
      <c r="G10" s="12">
        <f t="shared" si="3"/>
        <v>1.2607690691321707</v>
      </c>
      <c r="H10" s="12">
        <f t="shared" si="0"/>
        <v>0.57810228886015869</v>
      </c>
      <c r="I10" s="35">
        <v>700000</v>
      </c>
      <c r="J10" s="7">
        <f>I10/B10</f>
        <v>1.4708972473208657</v>
      </c>
      <c r="K10" s="7">
        <f t="shared" si="1"/>
        <v>0.67445267033685186</v>
      </c>
      <c r="L10" s="34">
        <v>450000</v>
      </c>
      <c r="M10" s="6">
        <f>L10/B10</f>
        <v>0.94557680184912796</v>
      </c>
      <c r="N10" s="6">
        <f t="shared" si="2"/>
        <v>0.43357671664511904</v>
      </c>
    </row>
    <row r="11" spans="1:14" ht="36" customHeight="1" x14ac:dyDescent="0.25">
      <c r="A11" s="21" t="s">
        <v>15</v>
      </c>
      <c r="B11" s="31">
        <v>123356.38</v>
      </c>
      <c r="C11" s="32">
        <v>461419.4</v>
      </c>
      <c r="D11" s="36">
        <v>9917.2999999999993</v>
      </c>
      <c r="E11" s="34">
        <v>177962.86</v>
      </c>
      <c r="F11" s="35">
        <v>0</v>
      </c>
      <c r="G11" s="12">
        <f t="shared" si="3"/>
        <v>0</v>
      </c>
      <c r="H11" s="12">
        <f t="shared" si="0"/>
        <v>0</v>
      </c>
      <c r="I11" s="35">
        <v>0</v>
      </c>
      <c r="J11" s="7">
        <f t="shared" ref="J11:J12" si="4">I11/B11</f>
        <v>0</v>
      </c>
      <c r="K11" s="7">
        <f t="shared" si="1"/>
        <v>0</v>
      </c>
      <c r="L11" s="34">
        <v>0</v>
      </c>
      <c r="M11" s="6">
        <f t="shared" ref="M11:M12" si="5">L11/B11</f>
        <v>0</v>
      </c>
      <c r="N11" s="6">
        <f t="shared" si="2"/>
        <v>0</v>
      </c>
    </row>
    <row r="12" spans="1:14" ht="48.6" customHeight="1" x14ac:dyDescent="0.25">
      <c r="A12" s="22" t="s">
        <v>16</v>
      </c>
      <c r="B12" s="31">
        <v>3838712.08</v>
      </c>
      <c r="C12" s="32"/>
      <c r="D12" s="36"/>
      <c r="E12" s="34">
        <v>4298930.25</v>
      </c>
      <c r="F12" s="35">
        <v>3181000</v>
      </c>
      <c r="G12" s="12">
        <f t="shared" si="3"/>
        <v>0.82866334690045307</v>
      </c>
      <c r="H12" s="12">
        <f t="shared" ref="H12:H19" si="6">F12/E12</f>
        <v>0.73995152631285421</v>
      </c>
      <c r="I12" s="35">
        <v>3324000</v>
      </c>
      <c r="J12" s="7">
        <f t="shared" si="4"/>
        <v>0.86591542442537128</v>
      </c>
      <c r="K12" s="7">
        <f t="shared" si="1"/>
        <v>0.77321561567555086</v>
      </c>
      <c r="L12" s="34">
        <v>3324000</v>
      </c>
      <c r="M12" s="6">
        <f t="shared" si="5"/>
        <v>0.86591542442537128</v>
      </c>
      <c r="N12" s="6">
        <f t="shared" ref="N12:N19" si="7">L12/E12</f>
        <v>0.77321561567555086</v>
      </c>
    </row>
    <row r="13" spans="1:14" ht="78.599999999999994" customHeight="1" x14ac:dyDescent="0.25">
      <c r="A13" s="19" t="s">
        <v>17</v>
      </c>
      <c r="B13" s="31">
        <v>506374.8</v>
      </c>
      <c r="C13" s="32">
        <v>921534</v>
      </c>
      <c r="D13" s="36"/>
      <c r="E13" s="34">
        <v>871510.94</v>
      </c>
      <c r="F13" s="35">
        <v>775000</v>
      </c>
      <c r="G13" s="12">
        <f t="shared" si="3"/>
        <v>1.5304869041666371</v>
      </c>
      <c r="H13" s="12">
        <f t="shared" si="6"/>
        <v>0.88926020825395491</v>
      </c>
      <c r="I13" s="35">
        <v>515000</v>
      </c>
      <c r="J13" s="7">
        <f>I13/B13</f>
        <v>1.0170332330913783</v>
      </c>
      <c r="K13" s="7">
        <f t="shared" si="1"/>
        <v>0.59092775129133779</v>
      </c>
      <c r="L13" s="34">
        <v>515000</v>
      </c>
      <c r="M13" s="6">
        <f>L13/B13</f>
        <v>1.0170332330913783</v>
      </c>
      <c r="N13" s="6">
        <f t="shared" si="7"/>
        <v>0.59092775129133779</v>
      </c>
    </row>
    <row r="14" spans="1:14" ht="33.6" customHeight="1" x14ac:dyDescent="0.25">
      <c r="A14" s="23" t="s">
        <v>18</v>
      </c>
      <c r="B14" s="31">
        <v>18734444.030000001</v>
      </c>
      <c r="C14" s="32">
        <v>88955.4</v>
      </c>
      <c r="D14" s="36">
        <v>551</v>
      </c>
      <c r="E14" s="34">
        <v>12979051.59</v>
      </c>
      <c r="F14" s="35">
        <v>10813931.58</v>
      </c>
      <c r="G14" s="12">
        <f t="shared" si="3"/>
        <v>0.57722191075877893</v>
      </c>
      <c r="H14" s="12">
        <f t="shared" si="6"/>
        <v>0.8331834961139869</v>
      </c>
      <c r="I14" s="35">
        <v>9613334.5800000001</v>
      </c>
      <c r="J14" s="7">
        <f>I14/B14</f>
        <v>0.5131369025206135</v>
      </c>
      <c r="K14" s="7">
        <f t="shared" si="1"/>
        <v>0.74068082042348982</v>
      </c>
      <c r="L14" s="34">
        <v>3289311.65</v>
      </c>
      <c r="M14" s="6">
        <f>L14/B14</f>
        <v>0.17557562128519699</v>
      </c>
      <c r="N14" s="6">
        <f t="shared" si="7"/>
        <v>0.25343235807262865</v>
      </c>
    </row>
    <row r="15" spans="1:14" ht="33" customHeight="1" x14ac:dyDescent="0.25">
      <c r="A15" s="19" t="s">
        <v>19</v>
      </c>
      <c r="B15" s="31">
        <v>4191514.28</v>
      </c>
      <c r="C15" s="32">
        <v>276433.90000000002</v>
      </c>
      <c r="D15" s="36">
        <v>9.8000000000000007</v>
      </c>
      <c r="E15" s="34">
        <v>6365738.4199999999</v>
      </c>
      <c r="F15" s="35">
        <v>5553900</v>
      </c>
      <c r="G15" s="12">
        <f t="shared" si="3"/>
        <v>1.3250342546846816</v>
      </c>
      <c r="H15" s="12">
        <f t="shared" si="6"/>
        <v>0.87246751807310363</v>
      </c>
      <c r="I15" s="35">
        <v>4079000</v>
      </c>
      <c r="J15" s="7">
        <f>I15/B15</f>
        <v>0.97315665115663164</v>
      </c>
      <c r="K15" s="7">
        <f t="shared" si="1"/>
        <v>0.6407740517870667</v>
      </c>
      <c r="L15" s="34">
        <v>4079000</v>
      </c>
      <c r="M15" s="6">
        <f>L15/B15</f>
        <v>0.97315665115663164</v>
      </c>
      <c r="N15" s="6">
        <f t="shared" si="7"/>
        <v>0.6407740517870667</v>
      </c>
    </row>
    <row r="16" spans="1:14" ht="48.6" customHeight="1" x14ac:dyDescent="0.25">
      <c r="A16" s="24" t="s">
        <v>20</v>
      </c>
      <c r="B16" s="31">
        <v>1721673.5</v>
      </c>
      <c r="C16" s="37">
        <v>576596.69999999995</v>
      </c>
      <c r="D16" s="38">
        <v>14732.8</v>
      </c>
      <c r="E16" s="39">
        <v>3505651.39</v>
      </c>
      <c r="F16" s="35">
        <v>295859.06</v>
      </c>
      <c r="G16" s="12">
        <f t="shared" si="3"/>
        <v>0.1718438832914603</v>
      </c>
      <c r="H16" s="12">
        <f t="shared" si="6"/>
        <v>8.4394889019469788E-2</v>
      </c>
      <c r="I16" s="35">
        <v>590000</v>
      </c>
      <c r="J16" s="7">
        <f t="shared" ref="J16" si="8">I16/B16</f>
        <v>0.34268983056311197</v>
      </c>
      <c r="K16" s="7">
        <f t="shared" si="1"/>
        <v>0.16829967796655332</v>
      </c>
      <c r="L16" s="34">
        <v>590000</v>
      </c>
      <c r="M16" s="6">
        <f>L16/B16</f>
        <v>0.34268983056311197</v>
      </c>
      <c r="N16" s="6">
        <f t="shared" si="7"/>
        <v>0.16829967796655332</v>
      </c>
    </row>
    <row r="17" spans="1:14" ht="32.450000000000003" customHeight="1" x14ac:dyDescent="0.25">
      <c r="A17" s="30" t="s">
        <v>21</v>
      </c>
      <c r="B17" s="31">
        <v>400000</v>
      </c>
      <c r="C17" s="40">
        <v>197461.1</v>
      </c>
      <c r="D17" s="41">
        <v>10.6</v>
      </c>
      <c r="E17" s="42">
        <v>0</v>
      </c>
      <c r="F17" s="43">
        <v>0</v>
      </c>
      <c r="G17" s="12">
        <v>0</v>
      </c>
      <c r="H17" s="12" t="e">
        <f t="shared" si="6"/>
        <v>#DIV/0!</v>
      </c>
      <c r="I17" s="43">
        <v>0</v>
      </c>
      <c r="J17" s="27">
        <v>0</v>
      </c>
      <c r="K17" s="27">
        <v>0</v>
      </c>
      <c r="L17" s="44">
        <v>0</v>
      </c>
      <c r="M17" s="27">
        <v>0</v>
      </c>
      <c r="N17" s="27">
        <v>0</v>
      </c>
    </row>
    <row r="18" spans="1:14" ht="32.450000000000003" customHeight="1" x14ac:dyDescent="0.25">
      <c r="A18" s="30" t="s">
        <v>22</v>
      </c>
      <c r="B18" s="31">
        <v>0</v>
      </c>
      <c r="C18" s="40"/>
      <c r="D18" s="41"/>
      <c r="E18" s="42">
        <v>0</v>
      </c>
      <c r="F18" s="43">
        <v>0</v>
      </c>
      <c r="G18" s="12">
        <v>0</v>
      </c>
      <c r="H18" s="12">
        <v>0</v>
      </c>
      <c r="I18" s="43">
        <v>0</v>
      </c>
      <c r="J18" s="27">
        <v>0</v>
      </c>
      <c r="K18" s="27">
        <v>0</v>
      </c>
      <c r="L18" s="44">
        <v>0</v>
      </c>
      <c r="M18" s="27">
        <v>0</v>
      </c>
      <c r="N18" s="27">
        <v>0</v>
      </c>
    </row>
    <row r="19" spans="1:14" s="18" customFormat="1" x14ac:dyDescent="0.25">
      <c r="A19" s="17"/>
      <c r="B19" s="46">
        <f>SUM(B6:B17)</f>
        <v>51718163.340000004</v>
      </c>
      <c r="C19" s="46">
        <v>649969.69999999995</v>
      </c>
      <c r="D19" s="47">
        <v>0.1</v>
      </c>
      <c r="E19" s="48">
        <f>SUM(E6:E18)</f>
        <v>51691272.770000003</v>
      </c>
      <c r="F19" s="49">
        <f>SUM(F6:F17)</f>
        <v>38347852.460000001</v>
      </c>
      <c r="G19" s="50">
        <f>F19/B19</f>
        <v>0.74147746136879733</v>
      </c>
      <c r="H19" s="50">
        <f t="shared" si="6"/>
        <v>0.74186318898798509</v>
      </c>
      <c r="I19" s="51">
        <f>SUM(I6:I17)</f>
        <v>34076765.600000001</v>
      </c>
      <c r="J19" s="52">
        <f>I19/B19</f>
        <v>0.65889357624663092</v>
      </c>
      <c r="K19" s="52">
        <f t="shared" si="1"/>
        <v>0.65923634249874941</v>
      </c>
      <c r="L19" s="48">
        <f>SUM(L6:L17)</f>
        <v>27502742.669999998</v>
      </c>
      <c r="M19" s="53">
        <f>L19/B19</f>
        <v>0.5317811169974157</v>
      </c>
      <c r="N19" s="53">
        <f t="shared" si="7"/>
        <v>0.53205775745498241</v>
      </c>
    </row>
    <row r="21" spans="1:14" x14ac:dyDescent="0.25">
      <c r="E21" s="45">
        <f>E19+8157339.08</f>
        <v>59848611.850000001</v>
      </c>
      <c r="F21" s="8">
        <f>F19+9371010.09</f>
        <v>47718862.549999997</v>
      </c>
      <c r="I21" s="8">
        <f>I19+8706664</f>
        <v>42783429.600000001</v>
      </c>
      <c r="L21" s="8">
        <f>L19+8509742.33</f>
        <v>36012485</v>
      </c>
    </row>
    <row r="22" spans="1:14" x14ac:dyDescent="0.25">
      <c r="E22" s="45">
        <f>60337608.47-E21</f>
        <v>488996.61999999732</v>
      </c>
      <c r="F22" s="8">
        <f>55308682.29-F21</f>
        <v>7589819.7400000021</v>
      </c>
      <c r="I22" s="8">
        <f>40417140-I21</f>
        <v>-2366289.6000000015</v>
      </c>
      <c r="L22" s="8">
        <f>40672240-L21</f>
        <v>4659755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55118110236220474" bottom="0.55118110236220474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2023-11-10T11:20:00Z</dcterms:modified>
</cp:coreProperties>
</file>