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432"/>
  </bookViews>
  <sheets>
    <sheet name="Документ" sheetId="2" r:id="rId1"/>
  </sheets>
  <definedNames>
    <definedName name="_xlnm.Print_Titles" localSheetId="0">Документ!$4:$4</definedName>
  </definedNames>
  <calcPr calcId="145621"/>
</workbook>
</file>

<file path=xl/calcChain.xml><?xml version="1.0" encoding="utf-8"?>
<calcChain xmlns="http://schemas.openxmlformats.org/spreadsheetml/2006/main">
  <c r="M12" i="2" l="1"/>
  <c r="M13" i="2"/>
  <c r="M14" i="2"/>
  <c r="M15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4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2" i="2"/>
  <c r="L33" i="2"/>
  <c r="L34" i="2"/>
  <c r="K32" i="2"/>
  <c r="K29" i="2"/>
  <c r="K26" i="2"/>
  <c r="K24" i="2"/>
  <c r="K20" i="2"/>
  <c r="K17" i="2"/>
  <c r="K14" i="2"/>
  <c r="K6" i="2"/>
  <c r="J7" i="2"/>
  <c r="J8" i="2"/>
  <c r="J9" i="2"/>
  <c r="J10" i="2"/>
  <c r="J11" i="2"/>
  <c r="J12" i="2"/>
  <c r="J13" i="2"/>
  <c r="J14" i="2"/>
  <c r="J15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4" i="2"/>
  <c r="J6" i="2"/>
  <c r="I7" i="2"/>
  <c r="I8" i="2"/>
  <c r="I9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2" i="2"/>
  <c r="I33" i="2"/>
  <c r="I34" i="2"/>
  <c r="I6" i="2"/>
  <c r="H34" i="2"/>
  <c r="H32" i="2"/>
  <c r="H29" i="2"/>
  <c r="H26" i="2"/>
  <c r="H24" i="2"/>
  <c r="H20" i="2"/>
  <c r="H17" i="2"/>
  <c r="H14" i="2"/>
  <c r="H6" i="2"/>
  <c r="H12" i="2"/>
  <c r="G31" i="2"/>
  <c r="E34" i="2"/>
  <c r="E29" i="2"/>
  <c r="D26" i="2"/>
  <c r="E26" i="2"/>
  <c r="D29" i="2"/>
  <c r="D32" i="2"/>
  <c r="E32" i="2"/>
  <c r="D6" i="2"/>
  <c r="M10" i="2"/>
  <c r="C14" i="2" l="1"/>
  <c r="C26" i="2" l="1"/>
  <c r="C29" i="2"/>
  <c r="C32" i="2"/>
  <c r="D24" i="2" l="1"/>
  <c r="E24" i="2"/>
  <c r="C24" i="2"/>
  <c r="D20" i="2"/>
  <c r="E20" i="2"/>
  <c r="C20" i="2"/>
  <c r="D17" i="2"/>
  <c r="E17" i="2"/>
  <c r="C17" i="2"/>
  <c r="E6" i="2"/>
  <c r="C6" i="2"/>
  <c r="L6" i="2" s="1"/>
  <c r="D14" i="2"/>
  <c r="E14" i="2"/>
  <c r="F14" i="2"/>
  <c r="G13" i="2"/>
  <c r="F13" i="2"/>
  <c r="F15" i="2"/>
  <c r="D12" i="2"/>
  <c r="D34" i="2" s="1"/>
  <c r="E12" i="2"/>
  <c r="C12" i="2"/>
  <c r="M11" i="2"/>
  <c r="M9" i="2"/>
  <c r="M8" i="2"/>
  <c r="M7" i="2"/>
  <c r="L9" i="2"/>
  <c r="L8" i="2"/>
  <c r="L7" i="2"/>
  <c r="G30" i="2"/>
  <c r="G29" i="2"/>
  <c r="G28" i="2"/>
  <c r="G27" i="2"/>
  <c r="G26" i="2"/>
  <c r="G25" i="2"/>
  <c r="G23" i="2"/>
  <c r="G22" i="2"/>
  <c r="G21" i="2"/>
  <c r="G19" i="2"/>
  <c r="G18" i="2"/>
  <c r="G15" i="2"/>
  <c r="G11" i="2"/>
  <c r="G9" i="2"/>
  <c r="G8" i="2"/>
  <c r="G7" i="2"/>
  <c r="F33" i="2"/>
  <c r="F32" i="2"/>
  <c r="F30" i="2"/>
  <c r="F29" i="2"/>
  <c r="F28" i="2"/>
  <c r="F27" i="2"/>
  <c r="F26" i="2"/>
  <c r="F25" i="2"/>
  <c r="F24" i="2"/>
  <c r="F23" i="2"/>
  <c r="F22" i="2"/>
  <c r="F21" i="2"/>
  <c r="F19" i="2"/>
  <c r="F18" i="2"/>
  <c r="F11" i="2"/>
  <c r="F9" i="2"/>
  <c r="F8" i="2"/>
  <c r="F7" i="2"/>
  <c r="K34" i="2"/>
  <c r="G24" i="2" l="1"/>
  <c r="F20" i="2"/>
  <c r="F6" i="2"/>
  <c r="G12" i="2"/>
  <c r="G17" i="2"/>
  <c r="F12" i="2"/>
  <c r="G6" i="2"/>
  <c r="G20" i="2"/>
  <c r="F17" i="2"/>
  <c r="M6" i="2"/>
  <c r="C34" i="2"/>
  <c r="G14" i="2"/>
  <c r="F34" i="2" l="1"/>
  <c r="G34" i="2"/>
</calcChain>
</file>

<file path=xl/sharedStrings.xml><?xml version="1.0" encoding="utf-8"?>
<sst xmlns="http://schemas.openxmlformats.org/spreadsheetml/2006/main" count="78" uniqueCount="78">
  <si>
    <t>0100</t>
  </si>
  <si>
    <t>0102</t>
  </si>
  <si>
    <t>0103</t>
  </si>
  <si>
    <t>0105</t>
  </si>
  <si>
    <t>0113</t>
  </si>
  <si>
    <t>0300</t>
  </si>
  <si>
    <t>0309</t>
  </si>
  <si>
    <t>0400</t>
  </si>
  <si>
    <t>0409</t>
  </si>
  <si>
    <t>0412</t>
  </si>
  <si>
    <t>0500</t>
  </si>
  <si>
    <t>0502</t>
  </si>
  <si>
    <t>0503</t>
  </si>
  <si>
    <t>0700</t>
  </si>
  <si>
    <t>0707</t>
  </si>
  <si>
    <t>0800</t>
  </si>
  <si>
    <t>0801</t>
  </si>
  <si>
    <t>0804</t>
  </si>
  <si>
    <t>1000</t>
  </si>
  <si>
    <t>1001</t>
  </si>
  <si>
    <t>1003</t>
  </si>
  <si>
    <t>1100</t>
  </si>
  <si>
    <t>1102</t>
  </si>
  <si>
    <t>Раздел, подраздел</t>
  </si>
  <si>
    <t>0501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</si>
  <si>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</si>
  <si>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</si>
  <si>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</si>
  <si>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</si>
  <si>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</si>
  <si>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</si>
  <si>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</si>
  <si>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</si>
  <si>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</si>
  <si>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</si>
  <si>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</si>
  <si>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</si>
  <si>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</si>
  <si>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</si>
  <si>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</si>
  <si>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</si>
  <si>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</si>
  <si>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</si>
  <si>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Массовый спорт</t>
  </si>
  <si>
    <t>(тыс.руб.)</t>
  </si>
  <si>
    <t>Проект на 2021 год</t>
  </si>
  <si>
    <t>6=5/3</t>
  </si>
  <si>
    <t>7=5/4</t>
  </si>
  <si>
    <t>9=8/3</t>
  </si>
  <si>
    <t>10=8/4</t>
  </si>
  <si>
    <t>12=11/3</t>
  </si>
  <si>
    <t>13=11/4</t>
  </si>
  <si>
    <t>Наименование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</si>
  <si>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</si>
  <si>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</si>
  <si>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</si>
  <si>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Судебная система</t>
  </si>
  <si>
    <t>Другие общегосударственные вопросы</t>
  </si>
  <si>
    <t>ИТОГО:</t>
  </si>
  <si>
    <t>Проект на 2022 год</t>
  </si>
  <si>
    <t>Мобилизационная и вневойсковая подготовка</t>
  </si>
  <si>
    <t>0200</t>
  </si>
  <si>
    <t>0203</t>
  </si>
  <si>
    <t>НАЦИОНАЛЬНАЯ ОБОРОНА</t>
  </si>
  <si>
    <t>0310</t>
  </si>
  <si>
    <t>Обеспечение пожарной безопасности</t>
  </si>
  <si>
    <t>Расходы  бюджета Палехского городского поселения по разделам и подразделам классификации расходов бюджетов на 2021 год и на плановый период 2022 и 2023 годов в сравнении с исполнением за 2019 год и ожидаемым исполнением за 2020 год</t>
  </si>
  <si>
    <t>Исполнено за 2019 год</t>
  </si>
  <si>
    <t>Ожидаемое исполнение за 2020 год</t>
  </si>
  <si>
    <t>Обеспечение проведения выборов и референдумов</t>
  </si>
  <si>
    <t>0107</t>
  </si>
  <si>
    <t>2021 год к исполнению за 2019 год</t>
  </si>
  <si>
    <t>2021 год к ожидаемому исполнению за 2020 год</t>
  </si>
  <si>
    <t>2022 год к исполнению за 2019 год</t>
  </si>
  <si>
    <t>2022 год к ожидаемому исполнению за 2020 год</t>
  </si>
  <si>
    <t>Проект на 2023 год</t>
  </si>
  <si>
    <t>2023 год к исполнению за 2019 год</t>
  </si>
  <si>
    <t>2023 год к ожидаемому исполнению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</si>
</sst>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2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0">
    <xf numFmtId="0" fontId="0" fillId="0" borderId="0"/>
    <xf numFmtId="0" fontId="1" fillId="0" borderId="1">
      <alignment horizontal="center"/>
    </xf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49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/>
    <xf numFmtId="0" fontId="2" fillId="0" borderId="1">
      <alignment horizontal="left" wrapText="1"/>
    </xf>
    <xf numFmtId="0" fontId="5" fillId="0" borderId="0"/>
    <xf numFmtId="0" fontId="5" fillId="0" borderId="0"/>
    <xf numFmtId="0" fontId="5" fillId="0" borderId="0"/>
    <xf numFmtId="0" fontId="4" fillId="0" borderId="1"/>
    <xf numFmtId="0" fontId="4" fillId="0" borderId="1"/>
    <xf numFmtId="0" fontId="2" fillId="4" borderId="1"/>
    <xf numFmtId="0" fontId="2" fillId="4" borderId="4"/>
    <xf numFmtId="0" fontId="2" fillId="4" borderId="3"/>
    <xf numFmtId="0" fontId="2" fillId="4" borderId="1">
      <alignment shrinkToFit="1"/>
    </xf>
    <xf numFmtId="0" fontId="2" fillId="4" borderId="5"/>
    <xf numFmtId="0" fontId="2" fillId="4" borderId="5">
      <alignment horizontal="center"/>
    </xf>
    <xf numFmtId="4" fontId="3" fillId="0" borderId="2">
      <alignment horizontal="right" vertical="top" shrinkToFit="1"/>
    </xf>
    <xf numFmtId="49" fontId="2" fillId="0" borderId="2">
      <alignment vertical="top" wrapText="1"/>
    </xf>
    <xf numFmtId="4" fontId="2" fillId="0" borderId="2">
      <alignment horizontal="right" vertical="top" shrinkToFit="1"/>
    </xf>
    <xf numFmtId="0" fontId="2" fillId="4" borderId="5">
      <alignment shrinkToFit="1"/>
    </xf>
    <xf numFmtId="0" fontId="2" fillId="4" borderId="3">
      <alignment horizontal="center"/>
    </xf>
    <xf numFmtId="9" fontId="5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Protection="1">
      <protection locked="0"/>
    </xf>
    <xf numFmtId="0" fontId="1" fillId="0" borderId="1" xfId="1">
      <alignment horizontal="center"/>
    </xf>
    <xf numFmtId="0" fontId="2" fillId="0" borderId="1" xfId="12">
      <alignment horizontal="left" wrapText="1"/>
    </xf>
    <xf numFmtId="0" fontId="6" fillId="0" borderId="2" xfId="3" applyNumberFormat="1" applyFont="1" applyProtection="1">
      <alignment horizontal="center" vertical="center" wrapText="1"/>
    </xf>
    <xf numFmtId="0" fontId="7" fillId="0" borderId="2" xfId="3" applyNumberFormat="1" applyFont="1" applyProtection="1">
      <alignment horizontal="center" vertical="center" wrapText="1"/>
    </xf>
    <xf numFmtId="0" fontId="2" fillId="0" borderId="1" xfId="2" applyAlignment="1"/>
    <xf numFmtId="0" fontId="2" fillId="0" borderId="1" xfId="2" applyNumberFormat="1" applyAlignment="1" applyProtection="1">
      <alignment vertical="top"/>
    </xf>
    <xf numFmtId="0" fontId="6" fillId="0" borderId="2" xfId="3" applyNumberFormat="1" applyFont="1" applyAlignment="1" applyProtection="1">
      <alignment horizontal="center" vertical="top" wrapText="1"/>
    </xf>
    <xf numFmtId="0" fontId="6" fillId="0" borderId="2" xfId="4" applyNumberFormat="1" applyFont="1" applyAlignment="1" applyProtection="1">
      <alignment vertical="top" wrapText="1"/>
    </xf>
    <xf numFmtId="0" fontId="0" fillId="0" borderId="0" xfId="0" applyAlignment="1" applyProtection="1">
      <alignment vertical="top"/>
      <protection locked="0"/>
    </xf>
    <xf numFmtId="0" fontId="7" fillId="0" borderId="2" xfId="4" applyNumberFormat="1" applyFont="1" applyAlignment="1" applyProtection="1">
      <alignment vertical="top" wrapText="1"/>
    </xf>
    <xf numFmtId="165" fontId="7" fillId="0" borderId="2" xfId="29" applyNumberFormat="1" applyFont="1" applyFill="1" applyBorder="1" applyAlignment="1" applyProtection="1">
      <alignment horizontal="center" vertical="top" shrinkToFit="1"/>
    </xf>
    <xf numFmtId="0" fontId="6" fillId="0" borderId="1" xfId="2" applyFont="1" applyAlignment="1">
      <alignment horizontal="right"/>
    </xf>
    <xf numFmtId="0" fontId="7" fillId="0" borderId="2" xfId="4" applyNumberFormat="1" applyFont="1" applyAlignment="1" applyProtection="1">
      <alignment horizontal="center" vertical="top" wrapText="1"/>
    </xf>
    <xf numFmtId="0" fontId="6" fillId="0" borderId="2" xfId="4" applyNumberFormat="1" applyFont="1" applyAlignment="1" applyProtection="1">
      <alignment horizontal="center" vertical="top" wrapText="1"/>
    </xf>
    <xf numFmtId="49" fontId="6" fillId="0" borderId="2" xfId="4" applyNumberFormat="1" applyFont="1" applyAlignment="1" applyProtection="1">
      <alignment horizontal="center" vertical="top" wrapText="1"/>
    </xf>
    <xf numFmtId="0" fontId="7" fillId="0" borderId="2" xfId="3" applyNumberFormat="1" applyFont="1" applyAlignment="1" applyProtection="1">
      <alignment horizontal="center" vertical="center" wrapText="1"/>
    </xf>
    <xf numFmtId="164" fontId="0" fillId="0" borderId="0" xfId="0" applyNumberFormat="1" applyProtection="1">
      <protection locked="0"/>
    </xf>
    <xf numFmtId="165" fontId="7" fillId="0" borderId="8" xfId="29" applyNumberFormat="1" applyFont="1" applyFill="1" applyBorder="1" applyAlignment="1" applyProtection="1">
      <alignment horizontal="center" vertical="top" shrinkToFit="1"/>
    </xf>
    <xf numFmtId="0" fontId="6" fillId="0" borderId="7" xfId="3" applyNumberFormat="1" applyFont="1" applyBorder="1" applyProtection="1">
      <alignment horizontal="center" vertical="center" wrapText="1"/>
    </xf>
    <xf numFmtId="165" fontId="7" fillId="0" borderId="6" xfId="29" applyNumberFormat="1" applyFont="1" applyFill="1" applyBorder="1" applyAlignment="1" applyProtection="1">
      <alignment horizontal="center" vertical="top" shrinkToFit="1"/>
    </xf>
    <xf numFmtId="2" fontId="2" fillId="0" borderId="1" xfId="2" applyNumberFormat="1" applyAlignment="1"/>
    <xf numFmtId="2" fontId="7" fillId="0" borderId="2" xfId="3" applyNumberFormat="1" applyFont="1" applyProtection="1">
      <alignment horizontal="center" vertical="center" wrapText="1"/>
    </xf>
    <xf numFmtId="2" fontId="7" fillId="0" borderId="2" xfId="6" applyNumberFormat="1" applyFont="1" applyFill="1" applyAlignment="1" applyProtection="1">
      <alignment horizontal="center" vertical="top" shrinkToFit="1"/>
    </xf>
    <xf numFmtId="2" fontId="6" fillId="0" borderId="2" xfId="6" applyNumberFormat="1" applyFont="1" applyFill="1" applyAlignment="1" applyProtection="1">
      <alignment horizontal="center" vertical="top" shrinkToFit="1"/>
    </xf>
    <xf numFmtId="2" fontId="7" fillId="0" borderId="6" xfId="9" applyNumberFormat="1" applyFont="1" applyFill="1" applyBorder="1" applyAlignment="1" applyProtection="1">
      <alignment horizontal="center" vertical="top" shrinkToFit="1"/>
    </xf>
    <xf numFmtId="2" fontId="0" fillId="0" borderId="0" xfId="0" applyNumberFormat="1" applyProtection="1">
      <protection locked="0"/>
    </xf>
    <xf numFmtId="2" fontId="6" fillId="0" borderId="8" xfId="6" applyNumberFormat="1" applyFont="1" applyFill="1" applyBorder="1" applyAlignment="1" applyProtection="1">
      <alignment horizontal="center" vertical="top" shrinkToFit="1"/>
    </xf>
    <xf numFmtId="165" fontId="7" fillId="0" borderId="5" xfId="29" applyNumberFormat="1" applyFont="1" applyFill="1" applyBorder="1" applyAlignment="1" applyProtection="1">
      <alignment horizontal="center" vertical="top" shrinkToFit="1"/>
    </xf>
    <xf numFmtId="2" fontId="8" fillId="0" borderId="6" xfId="0" applyNumberFormat="1" applyFont="1" applyBorder="1" applyAlignment="1">
      <alignment horizontal="center" vertical="top" wrapText="1"/>
    </xf>
    <xf numFmtId="2" fontId="9" fillId="0" borderId="6" xfId="0" applyNumberFormat="1" applyFont="1" applyBorder="1" applyAlignment="1">
      <alignment horizontal="center" vertical="top" wrapText="1"/>
    </xf>
    <xf numFmtId="2" fontId="6" fillId="0" borderId="8" xfId="5" applyNumberFormat="1" applyFont="1" applyFill="1" applyBorder="1" applyAlignment="1" applyProtection="1">
      <alignment horizontal="center" vertical="top" shrinkToFit="1"/>
    </xf>
    <xf numFmtId="165" fontId="6" fillId="0" borderId="9" xfId="29" applyNumberFormat="1" applyFont="1" applyFill="1" applyBorder="1" applyAlignment="1" applyProtection="1">
      <alignment horizontal="center" vertical="top" shrinkToFit="1"/>
    </xf>
    <xf numFmtId="2" fontId="6" fillId="0" borderId="7" xfId="6" applyNumberFormat="1" applyFont="1" applyFill="1" applyBorder="1" applyAlignment="1" applyProtection="1">
      <alignment horizontal="center" vertical="top" shrinkToFit="1"/>
    </xf>
    <xf numFmtId="2" fontId="7" fillId="0" borderId="10" xfId="9" applyNumberFormat="1" applyFont="1" applyFill="1" applyBorder="1" applyAlignment="1" applyProtection="1">
      <alignment horizontal="center" vertical="top" shrinkToFit="1"/>
    </xf>
    <xf numFmtId="165" fontId="7" fillId="0" borderId="11" xfId="29" applyNumberFormat="1" applyFont="1" applyFill="1" applyBorder="1" applyAlignment="1" applyProtection="1">
      <alignment horizontal="center" vertical="top" shrinkToFit="1"/>
    </xf>
    <xf numFmtId="165" fontId="7" fillId="0" borderId="9" xfId="29" applyNumberFormat="1" applyFont="1" applyFill="1" applyBorder="1" applyAlignment="1" applyProtection="1">
      <alignment horizontal="center" vertical="top" shrinkToFit="1"/>
    </xf>
    <xf numFmtId="2" fontId="7" fillId="0" borderId="6" xfId="6" applyNumberFormat="1" applyFont="1" applyFill="1" applyBorder="1" applyAlignment="1" applyProtection="1">
      <alignment horizontal="center" vertical="top" shrinkToFit="1"/>
    </xf>
    <xf numFmtId="2" fontId="6" fillId="0" borderId="6" xfId="6" applyNumberFormat="1" applyFont="1" applyFill="1" applyBorder="1" applyAlignment="1" applyProtection="1">
      <alignment horizontal="center" vertical="top" shrinkToFit="1"/>
    </xf>
    <xf numFmtId="1" fontId="6" fillId="0" borderId="2" xfId="3" applyNumberFormat="1" applyFont="1" applyProtection="1">
      <alignment horizontal="center" vertical="center" wrapText="1"/>
    </xf>
    <xf numFmtId="1" fontId="6" fillId="0" borderId="7" xfId="3" applyNumberFormat="1" applyFont="1" applyBorder="1" applyProtection="1">
      <alignment horizontal="center" vertical="center" wrapText="1"/>
    </xf>
    <xf numFmtId="2" fontId="8" fillId="0" borderId="10" xfId="0" applyNumberFormat="1" applyFont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top" wrapText="1"/>
    </xf>
    <xf numFmtId="49" fontId="7" fillId="0" borderId="2" xfId="4" applyNumberFormat="1" applyFont="1" applyAlignment="1" applyProtection="1">
      <alignment horizontal="center" vertical="top" wrapText="1"/>
    </xf>
    <xf numFmtId="0" fontId="11" fillId="0" borderId="2" xfId="4" applyNumberFormat="1" applyFont="1" applyAlignment="1" applyProtection="1">
      <alignment vertical="top" wrapText="1"/>
    </xf>
    <xf numFmtId="0" fontId="1" fillId="0" borderId="1" xfId="1" applyNumberFormat="1" applyProtection="1">
      <alignment horizontal="center"/>
    </xf>
    <xf numFmtId="0" fontId="1" fillId="0" borderId="1" xfId="1">
      <alignment horizontal="center"/>
    </xf>
    <xf numFmtId="0" fontId="7" fillId="0" borderId="6" xfId="8" applyNumberFormat="1" applyFont="1" applyBorder="1" applyProtection="1">
      <alignment horizontal="right"/>
    </xf>
    <xf numFmtId="0" fontId="2" fillId="0" borderId="1" xfId="12" applyNumberFormat="1" applyProtection="1">
      <alignment horizontal="left" wrapText="1"/>
    </xf>
    <xf numFmtId="0" fontId="2" fillId="0" borderId="1" xfId="12">
      <alignment horizontal="left" wrapText="1"/>
    </xf>
    <xf numFmtId="0" fontId="10" fillId="0" borderId="1" xfId="1" applyNumberFormat="1" applyFont="1" applyAlignment="1" applyProtection="1">
      <alignment horizontal="center" vertical="top" wrapText="1"/>
    </xf>
    <xf numFmtId="2" fontId="7" fillId="0" borderId="2" xfId="3" applyNumberFormat="1" applyFont="1" applyFill="1" applyProtection="1">
      <alignment horizontal="center" vertical="center" wrapText="1"/>
    </xf>
    <xf numFmtId="2" fontId="7" fillId="0" borderId="12" xfId="6" applyNumberFormat="1" applyFont="1" applyFill="1" applyBorder="1" applyAlignment="1" applyProtection="1">
      <alignment horizontal="center" vertical="top" shrinkToFit="1"/>
    </xf>
    <xf numFmtId="0" fontId="7" fillId="0" borderId="2" xfId="3" applyNumberFormat="1" applyFont="1" applyFill="1" applyProtection="1">
      <alignment horizontal="center" vertical="center" wrapText="1"/>
    </xf>
    <xf numFmtId="49" fontId="6" fillId="0" borderId="7" xfId="3" applyNumberFormat="1" applyFont="1" applyBorder="1" applyProtection="1">
      <alignment horizontal="center" vertical="center" wrapText="1"/>
    </xf>
  </cellXfs>
  <cellStyles count="30">
    <cellStyle name="br" xfId="15"/>
    <cellStyle name="col" xfId="14"/>
    <cellStyle name="style0" xfId="16"/>
    <cellStyle name="td" xfId="17"/>
    <cellStyle name="tr" xfId="13"/>
    <cellStyle name="xl21" xfId="18"/>
    <cellStyle name="xl22" xfId="1"/>
    <cellStyle name="xl23" xfId="2"/>
    <cellStyle name="xl24" xfId="19"/>
    <cellStyle name="xl25" xfId="3"/>
    <cellStyle name="xl26" xfId="20"/>
    <cellStyle name="xl27" xfId="21"/>
    <cellStyle name="xl28" xfId="8"/>
    <cellStyle name="xl29" xfId="9"/>
    <cellStyle name="xl30" xfId="10"/>
    <cellStyle name="xl31" xfId="11"/>
    <cellStyle name="xl32" xfId="12"/>
    <cellStyle name="xl33" xfId="4"/>
    <cellStyle name="xl34" xfId="5"/>
    <cellStyle name="xl35" xfId="6"/>
    <cellStyle name="xl36" xfId="7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Обычный" xfId="0" builtinId="0"/>
    <cellStyle name="Процентный" xfId="29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showGridLines="0" tabSelected="1" topLeftCell="B1" workbookViewId="0">
      <pane ySplit="4" topLeftCell="A5" activePane="bottomLeft" state="frozen"/>
      <selection pane="bottomLeft" activeCell="N31" sqref="N31"/>
    </sheetView>
  </sheetViews>
  <sheetFormatPr defaultColWidth="9.109375" defaultRowHeight="14.4" outlineLevelRow="1" x14ac:dyDescent="0.3"/>
  <cols>
    <col min="1" max="1" width="50" style="10" customWidth="1"/>
    <col min="2" max="2" width="12.33203125" style="10" customWidth="1"/>
    <col min="3" max="3" width="13.109375" style="27" customWidth="1"/>
    <col min="4" max="4" width="16.5546875" style="27" customWidth="1"/>
    <col min="5" max="5" width="13.6640625" style="27" customWidth="1"/>
    <col min="6" max="6" width="13.6640625" style="1" customWidth="1"/>
    <col min="7" max="7" width="15" style="1" customWidth="1"/>
    <col min="8" max="8" width="13.109375" style="27" customWidth="1"/>
    <col min="9" max="10" width="13.109375" style="1" customWidth="1"/>
    <col min="11" max="11" width="13.109375" style="27" customWidth="1"/>
    <col min="12" max="13" width="13.109375" style="1" customWidth="1"/>
    <col min="14" max="16384" width="9.109375" style="1"/>
  </cols>
  <sheetData>
    <row r="1" spans="1:13" ht="53.25" customHeight="1" x14ac:dyDescent="0.3">
      <c r="A1" s="52" t="s">
        <v>66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5.75" customHeight="1" x14ac:dyDescent="0.3">
      <c r="A2" s="47"/>
      <c r="B2" s="47"/>
      <c r="C2" s="48"/>
      <c r="D2" s="48"/>
      <c r="E2" s="48"/>
      <c r="F2" s="48"/>
      <c r="G2" s="48"/>
      <c r="H2" s="48"/>
      <c r="I2" s="48"/>
      <c r="J2" s="48"/>
      <c r="K2" s="48"/>
      <c r="L2" s="2"/>
      <c r="M2" s="2"/>
    </row>
    <row r="3" spans="1:13" ht="12" customHeight="1" x14ac:dyDescent="0.3">
      <c r="A3" s="7"/>
      <c r="B3" s="7"/>
      <c r="C3" s="22"/>
      <c r="D3" s="22"/>
      <c r="E3" s="22"/>
      <c r="F3" s="6"/>
      <c r="G3" s="6"/>
      <c r="H3" s="22"/>
      <c r="I3" s="6"/>
      <c r="J3" s="6"/>
      <c r="L3" s="6"/>
      <c r="M3" s="13" t="s">
        <v>44</v>
      </c>
    </row>
    <row r="4" spans="1:13" ht="53.4" customHeight="1" x14ac:dyDescent="0.3">
      <c r="A4" s="17" t="s">
        <v>52</v>
      </c>
      <c r="B4" s="17" t="s">
        <v>23</v>
      </c>
      <c r="C4" s="23" t="s">
        <v>67</v>
      </c>
      <c r="D4" s="53" t="s">
        <v>68</v>
      </c>
      <c r="E4" s="53" t="s">
        <v>45</v>
      </c>
      <c r="F4" s="55" t="s">
        <v>71</v>
      </c>
      <c r="G4" s="55" t="s">
        <v>72</v>
      </c>
      <c r="H4" s="53" t="s">
        <v>59</v>
      </c>
      <c r="I4" s="55" t="s">
        <v>73</v>
      </c>
      <c r="J4" s="55" t="s">
        <v>74</v>
      </c>
      <c r="K4" s="53" t="s">
        <v>75</v>
      </c>
      <c r="L4" s="55" t="s">
        <v>76</v>
      </c>
      <c r="M4" s="5" t="s">
        <v>77</v>
      </c>
    </row>
    <row r="5" spans="1:13" ht="14.25" customHeight="1" x14ac:dyDescent="0.3">
      <c r="A5" s="8">
        <v>1</v>
      </c>
      <c r="B5" s="8">
        <v>2</v>
      </c>
      <c r="C5" s="40">
        <v>3</v>
      </c>
      <c r="D5" s="40">
        <v>4</v>
      </c>
      <c r="E5" s="41">
        <v>5</v>
      </c>
      <c r="F5" s="4" t="s">
        <v>46</v>
      </c>
      <c r="G5" s="20" t="s">
        <v>47</v>
      </c>
      <c r="H5" s="41">
        <v>8</v>
      </c>
      <c r="I5" s="4" t="s">
        <v>48</v>
      </c>
      <c r="J5" s="4" t="s">
        <v>49</v>
      </c>
      <c r="K5" s="56">
        <v>11</v>
      </c>
      <c r="L5" s="4" t="s">
        <v>50</v>
      </c>
      <c r="M5" s="4" t="s">
        <v>51</v>
      </c>
    </row>
    <row r="6" spans="1:13" x14ac:dyDescent="0.3">
      <c r="A6" s="11" t="s">
        <v>54</v>
      </c>
      <c r="B6" s="14" t="s">
        <v>0</v>
      </c>
      <c r="C6" s="24">
        <f>SUM(C7:C11)</f>
        <v>1185.28775</v>
      </c>
      <c r="D6" s="24">
        <f>SUM(D7:D11)</f>
        <v>2404.3611700000001</v>
      </c>
      <c r="E6" s="24">
        <f t="shared" ref="E6" si="0">SUM(E7:E11)</f>
        <v>1306.9999999999998</v>
      </c>
      <c r="F6" s="29">
        <f t="shared" ref="F6:F9" si="1">E6/C6</f>
        <v>1.1026858246025066</v>
      </c>
      <c r="G6" s="36">
        <f t="shared" ref="G6:G24" si="2">E6/D6</f>
        <v>0.54359553643931113</v>
      </c>
      <c r="H6" s="30">
        <f>SUM(H7:H11)</f>
        <v>1248.3999999999999</v>
      </c>
      <c r="I6" s="33">
        <f>H6/C6</f>
        <v>1.0532463530480256</v>
      </c>
      <c r="J6" s="19">
        <f>H6/D6</f>
        <v>0.51922315814142006</v>
      </c>
      <c r="K6" s="30">
        <f>SUM(K7:K11)</f>
        <v>1248.3999999999999</v>
      </c>
      <c r="L6" s="37">
        <f>K6/C6</f>
        <v>1.0532463530480256</v>
      </c>
      <c r="M6" s="12">
        <f>K6/D6</f>
        <v>0.51922315814142006</v>
      </c>
    </row>
    <row r="7" spans="1:13" ht="26.4" outlineLevel="1" x14ac:dyDescent="0.3">
      <c r="A7" s="9" t="s">
        <v>53</v>
      </c>
      <c r="B7" s="15" t="s">
        <v>1</v>
      </c>
      <c r="C7" s="25">
        <v>635.85371999999995</v>
      </c>
      <c r="D7" s="28">
        <v>691.65872999999999</v>
      </c>
      <c r="E7" s="31">
        <v>700.90099999999995</v>
      </c>
      <c r="F7" s="29">
        <f t="shared" si="1"/>
        <v>1.1022991262833219</v>
      </c>
      <c r="G7" s="36">
        <f t="shared" si="2"/>
        <v>1.0133624714026237</v>
      </c>
      <c r="H7" s="31">
        <v>700.90099999999995</v>
      </c>
      <c r="I7" s="33">
        <f t="shared" ref="I7:I34" si="3">H7/C7</f>
        <v>1.1022991262833219</v>
      </c>
      <c r="J7" s="19">
        <f t="shared" ref="J7:J34" si="4">H7/D7</f>
        <v>1.0133624714026237</v>
      </c>
      <c r="K7" s="31">
        <v>700.90099999999995</v>
      </c>
      <c r="L7" s="37">
        <f t="shared" ref="L7:L34" si="5">K7/C7</f>
        <v>1.1022991262833219</v>
      </c>
      <c r="M7" s="12">
        <f t="shared" ref="M7:M10" si="6">K7/D7</f>
        <v>1.0133624714026237</v>
      </c>
    </row>
    <row r="8" spans="1:13" ht="39.6" outlineLevel="1" x14ac:dyDescent="0.3">
      <c r="A8" s="9" t="s">
        <v>55</v>
      </c>
      <c r="B8" s="15" t="s">
        <v>2</v>
      </c>
      <c r="C8" s="25">
        <v>511.49302999999998</v>
      </c>
      <c r="D8" s="28">
        <v>625.32744000000002</v>
      </c>
      <c r="E8" s="31">
        <v>586.29899999999998</v>
      </c>
      <c r="F8" s="29">
        <f t="shared" si="1"/>
        <v>1.1462502235856469</v>
      </c>
      <c r="G8" s="36">
        <f t="shared" si="2"/>
        <v>0.93758719431854765</v>
      </c>
      <c r="H8" s="31">
        <v>527.69899999999996</v>
      </c>
      <c r="I8" s="33">
        <f t="shared" si="3"/>
        <v>1.031683657546614</v>
      </c>
      <c r="J8" s="19">
        <f t="shared" si="4"/>
        <v>0.84387628983624952</v>
      </c>
      <c r="K8" s="31">
        <v>527.69899999999996</v>
      </c>
      <c r="L8" s="37">
        <f t="shared" si="5"/>
        <v>1.031683657546614</v>
      </c>
      <c r="M8" s="12">
        <f t="shared" si="6"/>
        <v>0.84387628983624952</v>
      </c>
    </row>
    <row r="9" spans="1:13" outlineLevel="1" x14ac:dyDescent="0.3">
      <c r="A9" s="9" t="s">
        <v>56</v>
      </c>
      <c r="B9" s="15" t="s">
        <v>3</v>
      </c>
      <c r="C9" s="25">
        <v>1.151</v>
      </c>
      <c r="D9" s="28">
        <v>5.8550000000000004</v>
      </c>
      <c r="E9" s="31">
        <v>0</v>
      </c>
      <c r="F9" s="29">
        <f t="shared" si="1"/>
        <v>0</v>
      </c>
      <c r="G9" s="36">
        <f t="shared" si="2"/>
        <v>0</v>
      </c>
      <c r="H9" s="31">
        <v>0</v>
      </c>
      <c r="I9" s="33">
        <f t="shared" si="3"/>
        <v>0</v>
      </c>
      <c r="J9" s="19">
        <f t="shared" si="4"/>
        <v>0</v>
      </c>
      <c r="K9" s="31"/>
      <c r="L9" s="37">
        <f t="shared" si="5"/>
        <v>0</v>
      </c>
      <c r="M9" s="12">
        <f t="shared" si="6"/>
        <v>0</v>
      </c>
    </row>
    <row r="10" spans="1:13" outlineLevel="1" x14ac:dyDescent="0.3">
      <c r="A10" s="9" t="s">
        <v>69</v>
      </c>
      <c r="B10" s="16" t="s">
        <v>70</v>
      </c>
      <c r="C10" s="25"/>
      <c r="D10" s="28">
        <v>350</v>
      </c>
      <c r="E10" s="31"/>
      <c r="F10" s="29"/>
      <c r="G10" s="36"/>
      <c r="H10" s="31"/>
      <c r="I10" s="33"/>
      <c r="J10" s="12">
        <f t="shared" si="4"/>
        <v>0</v>
      </c>
      <c r="K10" s="43"/>
      <c r="L10" s="37"/>
      <c r="M10" s="12">
        <f t="shared" si="6"/>
        <v>0</v>
      </c>
    </row>
    <row r="11" spans="1:13" outlineLevel="1" x14ac:dyDescent="0.3">
      <c r="A11" s="9" t="s">
        <v>57</v>
      </c>
      <c r="B11" s="15" t="s">
        <v>4</v>
      </c>
      <c r="C11" s="25">
        <v>36.79</v>
      </c>
      <c r="D11" s="28">
        <v>731.52</v>
      </c>
      <c r="E11" s="31">
        <v>19.8</v>
      </c>
      <c r="F11" s="29">
        <f>E11/C11</f>
        <v>0.53818972546887744</v>
      </c>
      <c r="G11" s="36">
        <f t="shared" si="2"/>
        <v>2.7066929133858268E-2</v>
      </c>
      <c r="H11" s="31">
        <v>19.8</v>
      </c>
      <c r="I11" s="33">
        <f t="shared" si="3"/>
        <v>0.53818972546887744</v>
      </c>
      <c r="J11" s="12">
        <f t="shared" si="4"/>
        <v>2.7066929133858268E-2</v>
      </c>
      <c r="K11" s="31">
        <v>19.8</v>
      </c>
      <c r="L11" s="37">
        <f t="shared" si="5"/>
        <v>0.53818972546887744</v>
      </c>
      <c r="M11" s="12">
        <f>K11/D11</f>
        <v>2.7066929133858268E-2</v>
      </c>
    </row>
    <row r="12" spans="1:13" outlineLevel="1" x14ac:dyDescent="0.3">
      <c r="A12" s="46" t="s">
        <v>63</v>
      </c>
      <c r="B12" s="45" t="s">
        <v>61</v>
      </c>
      <c r="C12" s="25">
        <f>C13</f>
        <v>200.55</v>
      </c>
      <c r="D12" s="34">
        <f t="shared" ref="D12:E12" si="7">D13</f>
        <v>202.3</v>
      </c>
      <c r="E12" s="34">
        <f t="shared" si="7"/>
        <v>205</v>
      </c>
      <c r="F12" s="29">
        <f t="shared" ref="F12:F15" si="8">E12/C12</f>
        <v>1.0221889803041635</v>
      </c>
      <c r="G12" s="36">
        <f t="shared" si="2"/>
        <v>1.0133465150766188</v>
      </c>
      <c r="H12" s="44">
        <f>H13</f>
        <v>214.9</v>
      </c>
      <c r="I12" s="33">
        <f t="shared" si="3"/>
        <v>1.0715532286212914</v>
      </c>
      <c r="J12" s="12">
        <f t="shared" si="4"/>
        <v>1.0622837370242215</v>
      </c>
      <c r="K12" s="31"/>
      <c r="L12" s="37">
        <f t="shared" si="5"/>
        <v>0</v>
      </c>
      <c r="M12" s="12">
        <f t="shared" ref="M12:M34" si="9">K12/D12</f>
        <v>0</v>
      </c>
    </row>
    <row r="13" spans="1:13" outlineLevel="1" x14ac:dyDescent="0.3">
      <c r="A13" s="9" t="s">
        <v>60</v>
      </c>
      <c r="B13" s="45" t="s">
        <v>62</v>
      </c>
      <c r="C13" s="28">
        <v>200.55</v>
      </c>
      <c r="D13" s="39">
        <v>202.3</v>
      </c>
      <c r="E13" s="31">
        <v>205</v>
      </c>
      <c r="F13" s="29">
        <f t="shared" si="8"/>
        <v>1.0221889803041635</v>
      </c>
      <c r="G13" s="36">
        <f t="shared" si="2"/>
        <v>1.0133465150766188</v>
      </c>
      <c r="H13" s="44">
        <v>214.9</v>
      </c>
      <c r="I13" s="33">
        <f t="shared" si="3"/>
        <v>1.0715532286212914</v>
      </c>
      <c r="J13" s="12">
        <f t="shared" si="4"/>
        <v>1.0622837370242215</v>
      </c>
      <c r="K13" s="31"/>
      <c r="L13" s="37">
        <f t="shared" si="5"/>
        <v>0</v>
      </c>
      <c r="M13" s="12">
        <f t="shared" si="9"/>
        <v>0</v>
      </c>
    </row>
    <row r="14" spans="1:13" ht="26.4" x14ac:dyDescent="0.3">
      <c r="A14" s="11" t="s">
        <v>25</v>
      </c>
      <c r="B14" s="14" t="s">
        <v>5</v>
      </c>
      <c r="C14" s="24">
        <f>SUM(C15:C16)</f>
        <v>309.59206999999998</v>
      </c>
      <c r="D14" s="54">
        <f t="shared" ref="D14:E14" si="10">SUM(D15:D16)</f>
        <v>751.98288000000002</v>
      </c>
      <c r="E14" s="54">
        <f t="shared" si="10"/>
        <v>331</v>
      </c>
      <c r="F14" s="29">
        <f t="shared" si="8"/>
        <v>1.0691488318806099</v>
      </c>
      <c r="G14" s="36">
        <f t="shared" si="2"/>
        <v>0.44016959535036221</v>
      </c>
      <c r="H14" s="42">
        <f>H15</f>
        <v>205</v>
      </c>
      <c r="I14" s="33">
        <f t="shared" si="3"/>
        <v>0.66216166324932035</v>
      </c>
      <c r="J14" s="12">
        <f t="shared" si="4"/>
        <v>0.27261258926533005</v>
      </c>
      <c r="K14" s="38">
        <f>SUM(K15)</f>
        <v>15</v>
      </c>
      <c r="L14" s="37">
        <f t="shared" si="5"/>
        <v>4.8450853408486858E-2</v>
      </c>
      <c r="M14" s="12">
        <f t="shared" si="9"/>
        <v>1.9947262629170494E-2</v>
      </c>
    </row>
    <row r="15" spans="1:13" ht="30.75" customHeight="1" outlineLevel="1" x14ac:dyDescent="0.3">
      <c r="A15" s="9" t="s">
        <v>26</v>
      </c>
      <c r="B15" s="15" t="s">
        <v>6</v>
      </c>
      <c r="C15" s="25">
        <v>294.45587</v>
      </c>
      <c r="D15" s="34">
        <v>751.98288000000002</v>
      </c>
      <c r="E15" s="34">
        <v>331</v>
      </c>
      <c r="F15" s="29">
        <f t="shared" si="8"/>
        <v>1.1241073237901489</v>
      </c>
      <c r="G15" s="36">
        <f t="shared" si="2"/>
        <v>0.44016959535036221</v>
      </c>
      <c r="H15" s="31">
        <v>205</v>
      </c>
      <c r="I15" s="33">
        <f t="shared" si="3"/>
        <v>0.69619939993045477</v>
      </c>
      <c r="J15" s="12">
        <f t="shared" si="4"/>
        <v>0.27261258926533005</v>
      </c>
      <c r="K15" s="39">
        <v>15</v>
      </c>
      <c r="L15" s="37">
        <f t="shared" si="5"/>
        <v>5.0941419507106449E-2</v>
      </c>
      <c r="M15" s="12">
        <f t="shared" si="9"/>
        <v>1.9947262629170494E-2</v>
      </c>
    </row>
    <row r="16" spans="1:13" ht="17.399999999999999" customHeight="1" outlineLevel="1" x14ac:dyDescent="0.3">
      <c r="A16" s="9" t="s">
        <v>65</v>
      </c>
      <c r="B16" s="15" t="s">
        <v>64</v>
      </c>
      <c r="C16" s="28">
        <v>15.136200000000001</v>
      </c>
      <c r="D16" s="39"/>
      <c r="E16" s="39"/>
      <c r="F16" s="29"/>
      <c r="G16" s="36"/>
      <c r="H16" s="31"/>
      <c r="I16" s="33">
        <f t="shared" si="3"/>
        <v>0</v>
      </c>
      <c r="J16" s="12"/>
      <c r="K16" s="39"/>
      <c r="L16" s="37">
        <f t="shared" si="5"/>
        <v>0</v>
      </c>
      <c r="M16" s="12"/>
    </row>
    <row r="17" spans="1:13" x14ac:dyDescent="0.3">
      <c r="A17" s="11" t="s">
        <v>27</v>
      </c>
      <c r="B17" s="14" t="s">
        <v>7</v>
      </c>
      <c r="C17" s="24">
        <f>SUM(C18:C19)</f>
        <v>33224.001510000002</v>
      </c>
      <c r="D17" s="24">
        <f t="shared" ref="D17:E17" si="11">SUM(D18:D19)</f>
        <v>6675.0599999999995</v>
      </c>
      <c r="E17" s="24">
        <f t="shared" si="11"/>
        <v>6405.4153399999996</v>
      </c>
      <c r="F17" s="29">
        <f>E17/C17</f>
        <v>0.19279481847097951</v>
      </c>
      <c r="G17" s="36">
        <f t="shared" si="2"/>
        <v>0.95960415936336152</v>
      </c>
      <c r="H17" s="30">
        <f>SUM(H18:H19)</f>
        <v>5689.2598900000003</v>
      </c>
      <c r="I17" s="33">
        <f t="shared" si="3"/>
        <v>0.17123945435313098</v>
      </c>
      <c r="J17" s="12">
        <f t="shared" si="4"/>
        <v>0.85231591775954085</v>
      </c>
      <c r="K17" s="30">
        <f>SUM(K18:K19)</f>
        <v>5735.78</v>
      </c>
      <c r="L17" s="37">
        <f t="shared" si="5"/>
        <v>0.17263965023218539</v>
      </c>
      <c r="M17" s="12">
        <f t="shared" si="9"/>
        <v>0.85928515998358068</v>
      </c>
    </row>
    <row r="18" spans="1:13" outlineLevel="1" x14ac:dyDescent="0.3">
      <c r="A18" s="9" t="s">
        <v>28</v>
      </c>
      <c r="B18" s="15" t="s">
        <v>8</v>
      </c>
      <c r="C18" s="25">
        <v>32679.840489999999</v>
      </c>
      <c r="D18" s="28">
        <v>6579.94</v>
      </c>
      <c r="E18" s="31">
        <v>6025.4153399999996</v>
      </c>
      <c r="F18" s="29">
        <f t="shared" ref="F18:F31" si="12">E18/C18</f>
        <v>0.18437713433282427</v>
      </c>
      <c r="G18" s="36">
        <f t="shared" si="2"/>
        <v>0.91572496709696438</v>
      </c>
      <c r="H18" s="31">
        <v>5459.2598900000003</v>
      </c>
      <c r="I18" s="33">
        <f t="shared" si="3"/>
        <v>0.16705283159722059</v>
      </c>
      <c r="J18" s="12">
        <f t="shared" si="4"/>
        <v>0.82968232081143611</v>
      </c>
      <c r="K18" s="31">
        <v>5585.78</v>
      </c>
      <c r="L18" s="37">
        <f t="shared" si="5"/>
        <v>0.17092433488802503</v>
      </c>
      <c r="M18" s="12">
        <f t="shared" si="9"/>
        <v>0.84891047638732264</v>
      </c>
    </row>
    <row r="19" spans="1:13" outlineLevel="1" x14ac:dyDescent="0.3">
      <c r="A19" s="9" t="s">
        <v>29</v>
      </c>
      <c r="B19" s="15" t="s">
        <v>9</v>
      </c>
      <c r="C19" s="25">
        <v>544.16102000000001</v>
      </c>
      <c r="D19" s="28">
        <v>95.12</v>
      </c>
      <c r="E19" s="31">
        <v>380</v>
      </c>
      <c r="F19" s="29">
        <f t="shared" si="12"/>
        <v>0.69832271337627227</v>
      </c>
      <c r="G19" s="36">
        <f t="shared" si="2"/>
        <v>3.9949537426408743</v>
      </c>
      <c r="H19" s="31">
        <v>230</v>
      </c>
      <c r="I19" s="33">
        <f t="shared" si="3"/>
        <v>0.42266901072774377</v>
      </c>
      <c r="J19" s="12">
        <f t="shared" si="4"/>
        <v>2.4179983179142135</v>
      </c>
      <c r="K19" s="31">
        <v>150</v>
      </c>
      <c r="L19" s="37">
        <f t="shared" si="5"/>
        <v>0.27565370264852856</v>
      </c>
      <c r="M19" s="12">
        <f t="shared" si="9"/>
        <v>1.5769554247266611</v>
      </c>
    </row>
    <row r="20" spans="1:13" x14ac:dyDescent="0.3">
      <c r="A20" s="11" t="s">
        <v>30</v>
      </c>
      <c r="B20" s="14" t="s">
        <v>10</v>
      </c>
      <c r="C20" s="24">
        <f>SUM(C21:C23)</f>
        <v>103023.19059</v>
      </c>
      <c r="D20" s="24">
        <f t="shared" ref="D20:E20" si="13">SUM(D21:D23)</f>
        <v>12785.062519999999</v>
      </c>
      <c r="E20" s="24">
        <f t="shared" si="13"/>
        <v>12390.509</v>
      </c>
      <c r="F20" s="29">
        <f t="shared" si="12"/>
        <v>0.12026912512650031</v>
      </c>
      <c r="G20" s="36">
        <f t="shared" si="2"/>
        <v>0.96913949232686269</v>
      </c>
      <c r="H20" s="30">
        <f>SUM(H21:H23)</f>
        <v>11883.509</v>
      </c>
      <c r="I20" s="33">
        <f t="shared" si="3"/>
        <v>0.11534790304925267</v>
      </c>
      <c r="J20" s="12">
        <f t="shared" si="4"/>
        <v>0.92948383955184599</v>
      </c>
      <c r="K20" s="30">
        <f>SUM(K21:K23)</f>
        <v>11263.509</v>
      </c>
      <c r="L20" s="37">
        <f t="shared" si="5"/>
        <v>0.10932984054847646</v>
      </c>
      <c r="M20" s="12">
        <f t="shared" si="9"/>
        <v>0.88098974740093805</v>
      </c>
    </row>
    <row r="21" spans="1:13" x14ac:dyDescent="0.3">
      <c r="A21" s="9" t="s">
        <v>31</v>
      </c>
      <c r="B21" s="16" t="s">
        <v>24</v>
      </c>
      <c r="C21" s="25">
        <v>524.18650000000002</v>
      </c>
      <c r="D21" s="28">
        <v>833.06</v>
      </c>
      <c r="E21" s="31">
        <v>660.1</v>
      </c>
      <c r="F21" s="29">
        <f t="shared" si="12"/>
        <v>1.259284624842494</v>
      </c>
      <c r="G21" s="36">
        <f t="shared" si="2"/>
        <v>0.79237990060739927</v>
      </c>
      <c r="H21" s="31">
        <v>509.1</v>
      </c>
      <c r="I21" s="33">
        <f t="shared" si="3"/>
        <v>0.97121921300911029</v>
      </c>
      <c r="J21" s="12">
        <f t="shared" si="4"/>
        <v>0.61112044750678229</v>
      </c>
      <c r="K21" s="31">
        <v>299.10000000000002</v>
      </c>
      <c r="L21" s="37">
        <f t="shared" si="5"/>
        <v>0.57059844158519912</v>
      </c>
      <c r="M21" s="12">
        <f t="shared" si="9"/>
        <v>0.35903776438671892</v>
      </c>
    </row>
    <row r="22" spans="1:13" outlineLevel="1" x14ac:dyDescent="0.3">
      <c r="A22" s="9" t="s">
        <v>32</v>
      </c>
      <c r="B22" s="16" t="s">
        <v>11</v>
      </c>
      <c r="C22" s="25">
        <v>1775.47038</v>
      </c>
      <c r="D22" s="28">
        <v>1293.0625199999999</v>
      </c>
      <c r="E22" s="31">
        <v>160</v>
      </c>
      <c r="F22" s="29">
        <f t="shared" si="12"/>
        <v>9.0116963821159329E-2</v>
      </c>
      <c r="G22" s="36">
        <f t="shared" si="2"/>
        <v>0.12373724976577312</v>
      </c>
      <c r="H22" s="31">
        <v>160</v>
      </c>
      <c r="I22" s="33">
        <f t="shared" si="3"/>
        <v>9.0116963821159329E-2</v>
      </c>
      <c r="J22" s="12">
        <f t="shared" si="4"/>
        <v>0.12373724976577312</v>
      </c>
      <c r="K22" s="31">
        <v>160</v>
      </c>
      <c r="L22" s="37">
        <f t="shared" si="5"/>
        <v>9.0116963821159329E-2</v>
      </c>
      <c r="M22" s="12">
        <f t="shared" si="9"/>
        <v>0.12373724976577312</v>
      </c>
    </row>
    <row r="23" spans="1:13" outlineLevel="1" x14ac:dyDescent="0.3">
      <c r="A23" s="9" t="s">
        <v>33</v>
      </c>
      <c r="B23" s="16" t="s">
        <v>12</v>
      </c>
      <c r="C23" s="25">
        <v>100723.53371</v>
      </c>
      <c r="D23" s="28">
        <v>10658.94</v>
      </c>
      <c r="E23" s="31">
        <v>11570.409</v>
      </c>
      <c r="F23" s="29">
        <f t="shared" si="12"/>
        <v>0.11487294551552524</v>
      </c>
      <c r="G23" s="36">
        <f t="shared" si="2"/>
        <v>1.0855121616220749</v>
      </c>
      <c r="H23" s="31">
        <v>11214.409</v>
      </c>
      <c r="I23" s="33">
        <f t="shared" si="3"/>
        <v>0.111338518287972</v>
      </c>
      <c r="J23" s="12">
        <f t="shared" si="4"/>
        <v>1.0521129680812538</v>
      </c>
      <c r="K23" s="31">
        <v>10804.409</v>
      </c>
      <c r="L23" s="37">
        <f t="shared" si="5"/>
        <v>0.10726797007646406</v>
      </c>
      <c r="M23" s="12">
        <f t="shared" si="9"/>
        <v>1.0136476047336789</v>
      </c>
    </row>
    <row r="24" spans="1:13" x14ac:dyDescent="0.3">
      <c r="A24" s="11" t="s">
        <v>34</v>
      </c>
      <c r="B24" s="14" t="s">
        <v>13</v>
      </c>
      <c r="C24" s="24">
        <f>C25</f>
        <v>247.01656</v>
      </c>
      <c r="D24" s="24">
        <f t="shared" ref="D24:E24" si="14">D25</f>
        <v>138.88999999999999</v>
      </c>
      <c r="E24" s="24">
        <f t="shared" si="14"/>
        <v>363.45</v>
      </c>
      <c r="F24" s="29">
        <f t="shared" si="12"/>
        <v>1.4713588433099383</v>
      </c>
      <c r="G24" s="36">
        <f t="shared" si="2"/>
        <v>2.6168190654474768</v>
      </c>
      <c r="H24" s="30">
        <f>SUM(H25)</f>
        <v>363.45</v>
      </c>
      <c r="I24" s="33">
        <f t="shared" si="3"/>
        <v>1.4713588433099383</v>
      </c>
      <c r="J24" s="12">
        <f t="shared" si="4"/>
        <v>2.6168190654474768</v>
      </c>
      <c r="K24" s="30">
        <f>SUM(K25)</f>
        <v>363.45</v>
      </c>
      <c r="L24" s="37">
        <f t="shared" si="5"/>
        <v>1.4713588433099383</v>
      </c>
      <c r="M24" s="12">
        <f t="shared" si="9"/>
        <v>2.6168190654474768</v>
      </c>
    </row>
    <row r="25" spans="1:13" outlineLevel="1" x14ac:dyDescent="0.3">
      <c r="A25" s="9" t="s">
        <v>35</v>
      </c>
      <c r="B25" s="15" t="s">
        <v>14</v>
      </c>
      <c r="C25" s="25">
        <v>247.01656</v>
      </c>
      <c r="D25" s="32">
        <v>138.88999999999999</v>
      </c>
      <c r="E25" s="31">
        <v>363.45</v>
      </c>
      <c r="F25" s="29">
        <f t="shared" si="12"/>
        <v>1.4713588433099383</v>
      </c>
      <c r="G25" s="36">
        <f t="shared" ref="G25:G31" si="15">E25/D25</f>
        <v>2.6168190654474768</v>
      </c>
      <c r="H25" s="31">
        <v>363.45</v>
      </c>
      <c r="I25" s="33">
        <f t="shared" si="3"/>
        <v>1.4713588433099383</v>
      </c>
      <c r="J25" s="12">
        <f t="shared" si="4"/>
        <v>2.6168190654474768</v>
      </c>
      <c r="K25" s="31">
        <v>363.45</v>
      </c>
      <c r="L25" s="37">
        <f t="shared" si="5"/>
        <v>1.4713588433099383</v>
      </c>
      <c r="M25" s="12">
        <f t="shared" si="9"/>
        <v>2.6168190654474768</v>
      </c>
    </row>
    <row r="26" spans="1:13" x14ac:dyDescent="0.3">
      <c r="A26" s="11" t="s">
        <v>36</v>
      </c>
      <c r="B26" s="14" t="s">
        <v>15</v>
      </c>
      <c r="C26" s="24">
        <f>SUM(C27:C28)</f>
        <v>21625.507379999999</v>
      </c>
      <c r="D26" s="24">
        <f t="shared" ref="D26:E26" si="16">SUM(D27:D28)</f>
        <v>28202.567999999999</v>
      </c>
      <c r="E26" s="24">
        <f t="shared" si="16"/>
        <v>15125.252340000001</v>
      </c>
      <c r="F26" s="29">
        <f>E26/C26</f>
        <v>0.69941722403185536</v>
      </c>
      <c r="G26" s="36">
        <f>E26/D26</f>
        <v>0.53630762773092155</v>
      </c>
      <c r="H26" s="30">
        <f>SUM(H27:H28)</f>
        <v>14436.361000000001</v>
      </c>
      <c r="I26" s="33">
        <f t="shared" si="3"/>
        <v>0.66756172451016038</v>
      </c>
      <c r="J26" s="12">
        <f t="shared" si="4"/>
        <v>0.51188108118381281</v>
      </c>
      <c r="K26" s="30">
        <f>SUM(K27:K28)</f>
        <v>14309.821</v>
      </c>
      <c r="L26" s="37">
        <f t="shared" si="5"/>
        <v>0.66171030110647056</v>
      </c>
      <c r="M26" s="12">
        <f t="shared" si="9"/>
        <v>0.50739425572876906</v>
      </c>
    </row>
    <row r="27" spans="1:13" outlineLevel="1" x14ac:dyDescent="0.3">
      <c r="A27" s="9" t="s">
        <v>37</v>
      </c>
      <c r="B27" s="15" t="s">
        <v>16</v>
      </c>
      <c r="C27" s="25">
        <v>20471.335579999999</v>
      </c>
      <c r="D27" s="28">
        <v>26866.97</v>
      </c>
      <c r="E27" s="31">
        <v>13737.322340000001</v>
      </c>
      <c r="F27" s="29">
        <f t="shared" si="12"/>
        <v>0.67105159242375145</v>
      </c>
      <c r="G27" s="36">
        <f t="shared" si="15"/>
        <v>0.51130895445225122</v>
      </c>
      <c r="H27" s="31">
        <v>13081.348</v>
      </c>
      <c r="I27" s="33">
        <f t="shared" si="3"/>
        <v>0.63900803877105905</v>
      </c>
      <c r="J27" s="12">
        <f t="shared" si="4"/>
        <v>0.48689331175045042</v>
      </c>
      <c r="K27" s="31">
        <v>12954.808000000001</v>
      </c>
      <c r="L27" s="37">
        <f t="shared" si="5"/>
        <v>0.63282671271612267</v>
      </c>
      <c r="M27" s="12">
        <f t="shared" si="9"/>
        <v>0.48218343936811631</v>
      </c>
    </row>
    <row r="28" spans="1:13" outlineLevel="1" x14ac:dyDescent="0.3">
      <c r="A28" s="9" t="s">
        <v>38</v>
      </c>
      <c r="B28" s="15" t="s">
        <v>17</v>
      </c>
      <c r="C28" s="25">
        <v>1154.1718000000001</v>
      </c>
      <c r="D28" s="28">
        <v>1335.598</v>
      </c>
      <c r="E28" s="31">
        <v>1387.93</v>
      </c>
      <c r="F28" s="29">
        <f t="shared" si="12"/>
        <v>1.202533279707579</v>
      </c>
      <c r="G28" s="36">
        <f t="shared" si="15"/>
        <v>1.0391824486110341</v>
      </c>
      <c r="H28" s="31">
        <v>1355.0129999999999</v>
      </c>
      <c r="I28" s="33">
        <f t="shared" si="3"/>
        <v>1.1740132621504007</v>
      </c>
      <c r="J28" s="12">
        <f t="shared" si="4"/>
        <v>1.0145365596534286</v>
      </c>
      <c r="K28" s="31">
        <v>1355.0129999999999</v>
      </c>
      <c r="L28" s="37">
        <f t="shared" si="5"/>
        <v>1.1740132621504007</v>
      </c>
      <c r="M28" s="12">
        <f t="shared" si="9"/>
        <v>1.0145365596534286</v>
      </c>
    </row>
    <row r="29" spans="1:13" x14ac:dyDescent="0.3">
      <c r="A29" s="11" t="s">
        <v>39</v>
      </c>
      <c r="B29" s="14" t="s">
        <v>18</v>
      </c>
      <c r="C29" s="24">
        <f>SUM(C30:C31)</f>
        <v>36</v>
      </c>
      <c r="D29" s="24">
        <f>SUM(D30:D31)</f>
        <v>1975.8</v>
      </c>
      <c r="E29" s="24">
        <f>SUM(E30:E31)</f>
        <v>686</v>
      </c>
      <c r="F29" s="29">
        <f t="shared" si="12"/>
        <v>19.055555555555557</v>
      </c>
      <c r="G29" s="36">
        <f t="shared" si="15"/>
        <v>0.34720113371798766</v>
      </c>
      <c r="H29" s="30">
        <f>SUM(H30:H31)</f>
        <v>686</v>
      </c>
      <c r="I29" s="33">
        <f t="shared" si="3"/>
        <v>19.055555555555557</v>
      </c>
      <c r="J29" s="12">
        <f t="shared" si="4"/>
        <v>0.34720113371798766</v>
      </c>
      <c r="K29" s="30">
        <f>SUM(K30:K31)</f>
        <v>686</v>
      </c>
      <c r="L29" s="37">
        <f t="shared" si="5"/>
        <v>19.055555555555557</v>
      </c>
      <c r="M29" s="12">
        <f t="shared" si="9"/>
        <v>0.34720113371798766</v>
      </c>
    </row>
    <row r="30" spans="1:13" outlineLevel="1" x14ac:dyDescent="0.3">
      <c r="A30" s="9" t="s">
        <v>40</v>
      </c>
      <c r="B30" s="15" t="s">
        <v>19</v>
      </c>
      <c r="C30" s="25">
        <v>36</v>
      </c>
      <c r="D30" s="28">
        <v>36</v>
      </c>
      <c r="E30" s="31">
        <v>36</v>
      </c>
      <c r="F30" s="29">
        <f t="shared" si="12"/>
        <v>1</v>
      </c>
      <c r="G30" s="36">
        <f t="shared" si="15"/>
        <v>1</v>
      </c>
      <c r="H30" s="31">
        <v>36</v>
      </c>
      <c r="I30" s="33">
        <f t="shared" si="3"/>
        <v>1</v>
      </c>
      <c r="J30" s="12">
        <f t="shared" si="4"/>
        <v>1</v>
      </c>
      <c r="K30" s="31">
        <v>36</v>
      </c>
      <c r="L30" s="37">
        <f t="shared" si="5"/>
        <v>1</v>
      </c>
      <c r="M30" s="12">
        <f t="shared" si="9"/>
        <v>1</v>
      </c>
    </row>
    <row r="31" spans="1:13" outlineLevel="1" x14ac:dyDescent="0.3">
      <c r="A31" s="9" t="s">
        <v>41</v>
      </c>
      <c r="B31" s="15" t="s">
        <v>20</v>
      </c>
      <c r="C31" s="25">
        <v>0</v>
      </c>
      <c r="D31" s="28">
        <v>1939.8</v>
      </c>
      <c r="E31" s="31">
        <v>650</v>
      </c>
      <c r="F31" s="29"/>
      <c r="G31" s="36">
        <f t="shared" si="15"/>
        <v>0.33508609134962369</v>
      </c>
      <c r="H31" s="31">
        <v>650</v>
      </c>
      <c r="I31" s="33"/>
      <c r="J31" s="12">
        <f t="shared" si="4"/>
        <v>0.33508609134962369</v>
      </c>
      <c r="K31" s="31">
        <v>650</v>
      </c>
      <c r="L31" s="37"/>
      <c r="M31" s="12">
        <f t="shared" si="9"/>
        <v>0.33508609134962369</v>
      </c>
    </row>
    <row r="32" spans="1:13" x14ac:dyDescent="0.3">
      <c r="A32" s="11" t="s">
        <v>42</v>
      </c>
      <c r="B32" s="14" t="s">
        <v>21</v>
      </c>
      <c r="C32" s="24">
        <f>SUM(C33)</f>
        <v>38.651890000000002</v>
      </c>
      <c r="D32" s="24">
        <f t="shared" ref="D32:E32" si="17">SUM(D33)</f>
        <v>0</v>
      </c>
      <c r="E32" s="24">
        <f t="shared" si="17"/>
        <v>272</v>
      </c>
      <c r="F32" s="29">
        <f>E32/C32</f>
        <v>7.0371720503188842</v>
      </c>
      <c r="G32" s="36"/>
      <c r="H32" s="30">
        <f>SUM(H33)</f>
        <v>272</v>
      </c>
      <c r="I32" s="33">
        <f t="shared" si="3"/>
        <v>7.0371720503188842</v>
      </c>
      <c r="J32" s="12"/>
      <c r="K32" s="30">
        <f>SUM(K33)</f>
        <v>272</v>
      </c>
      <c r="L32" s="37">
        <f t="shared" si="5"/>
        <v>7.0371720503188842</v>
      </c>
      <c r="M32" s="12"/>
    </row>
    <row r="33" spans="1:13" outlineLevel="1" x14ac:dyDescent="0.3">
      <c r="A33" s="9" t="s">
        <v>43</v>
      </c>
      <c r="B33" s="15" t="s">
        <v>22</v>
      </c>
      <c r="C33" s="25">
        <v>38.651890000000002</v>
      </c>
      <c r="D33" s="28">
        <v>0</v>
      </c>
      <c r="E33" s="31">
        <v>272</v>
      </c>
      <c r="F33" s="29">
        <f>E33/C33</f>
        <v>7.0371720503188842</v>
      </c>
      <c r="G33" s="36"/>
      <c r="H33" s="31">
        <v>272</v>
      </c>
      <c r="I33" s="33">
        <f t="shared" si="3"/>
        <v>7.0371720503188842</v>
      </c>
      <c r="J33" s="12"/>
      <c r="K33" s="31">
        <v>272</v>
      </c>
      <c r="L33" s="37">
        <f t="shared" si="5"/>
        <v>7.0371720503188842</v>
      </c>
      <c r="M33" s="12"/>
    </row>
    <row r="34" spans="1:13" ht="12.75" customHeight="1" x14ac:dyDescent="0.3">
      <c r="A34" s="49" t="s">
        <v>58</v>
      </c>
      <c r="B34" s="49"/>
      <c r="C34" s="26">
        <f>SUM(C6+C12+C14+C17+C20+C24+C26+C29+C32)</f>
        <v>159889.79775</v>
      </c>
      <c r="D34" s="26">
        <f>SUM(D6+D14+D17+D20+D24+D26+D29+D32+D12)</f>
        <v>53136.024570000001</v>
      </c>
      <c r="E34" s="26">
        <f>SUM(E6+E14+E17+E20+E24+E26+E29+E32+E12)</f>
        <v>37085.626680000001</v>
      </c>
      <c r="F34" s="19">
        <f>E34/C34</f>
        <v>0.23194492207680587</v>
      </c>
      <c r="G34" s="21">
        <f t="shared" ref="G32:G34" si="18">E34/D34</f>
        <v>0.69793754764518323</v>
      </c>
      <c r="H34" s="35">
        <f>SUM(H6+H14+H17+H20+H24+H26+H29+H32+H12)</f>
        <v>34998.879890000004</v>
      </c>
      <c r="I34" s="33">
        <f t="shared" si="3"/>
        <v>0.2188937654716622</v>
      </c>
      <c r="J34" s="12">
        <f t="shared" si="4"/>
        <v>0.6586657578022872</v>
      </c>
      <c r="K34" s="35">
        <f>SUM(K6+K14+K17+K20+K24+K26+K29+K32)</f>
        <v>33893.96</v>
      </c>
      <c r="L34" s="37">
        <f t="shared" si="5"/>
        <v>0.21198325644889371</v>
      </c>
      <c r="M34" s="12">
        <f t="shared" si="9"/>
        <v>0.63787158099019969</v>
      </c>
    </row>
    <row r="35" spans="1:13" x14ac:dyDescent="0.3">
      <c r="A35" s="50"/>
      <c r="B35" s="50"/>
      <c r="C35" s="51"/>
      <c r="D35" s="51"/>
      <c r="E35" s="51"/>
      <c r="F35" s="51"/>
      <c r="G35" s="51"/>
      <c r="H35" s="51"/>
      <c r="I35" s="51"/>
      <c r="J35" s="51"/>
      <c r="K35" s="51"/>
      <c r="L35" s="3"/>
      <c r="M35" s="3"/>
    </row>
    <row r="36" spans="1:13" x14ac:dyDescent="0.3">
      <c r="F36" s="18"/>
      <c r="G36" s="18"/>
      <c r="I36" s="18"/>
      <c r="J36" s="18"/>
      <c r="L36" s="18"/>
      <c r="M36" s="18"/>
    </row>
  </sheetData>
  <mergeCells count="4">
    <mergeCell ref="A2:K2"/>
    <mergeCell ref="A34:B34"/>
    <mergeCell ref="A35:K35"/>
    <mergeCell ref="A1:M1"/>
  </mergeCells>
  <pageMargins left="0.78749999999999998" right="0.59027779999999996" top="0.59027779999999996" bottom="0.59027779999999996" header="0.39374999999999999" footer="0.51180550000000002"/>
  <pageSetup paperSize="9" scale="61" fitToHeight="0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67F2628-A8B3-4A16-B476-ECFAF188749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Елесина Алена Сергеевна</dc:creator>
  <cp:lastModifiedBy>Владелец</cp:lastModifiedBy>
  <cp:lastPrinted>2019-11-12T12:24:25Z</cp:lastPrinted>
  <dcterms:created xsi:type="dcterms:W3CDTF">2018-10-31T12:49:20Z</dcterms:created>
  <dcterms:modified xsi:type="dcterms:W3CDTF">2021-01-14T06:00:51Z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01.09.2016 10_57_40)(5).xlsx</vt:lpwstr>
  </property>
  <property fmtid="{D5CDD505-2E9C-101B-9397-08002B2CF9AE}" pid="3" name="Название отчета">
    <vt:lpwstr>Вариант (новый от 01.09.2016 10_57_40)(5).xlsx</vt:lpwstr>
  </property>
  <property fmtid="{D5CDD505-2E9C-101B-9397-08002B2CF9AE}" pid="4" name="Версия клиента">
    <vt:lpwstr>18.4.7.10170</vt:lpwstr>
  </property>
  <property fmtid="{D5CDD505-2E9C-101B-9397-08002B2CF9AE}" pid="5" name="Версия базы">
    <vt:lpwstr>18.4.4202.53846283</vt:lpwstr>
  </property>
  <property fmtid="{D5CDD505-2E9C-101B-9397-08002B2CF9AE}" pid="6" name="Тип сервера">
    <vt:lpwstr>MSSQL</vt:lpwstr>
  </property>
  <property fmtid="{D5CDD505-2E9C-101B-9397-08002B2CF9AE}" pid="7" name="Сервер">
    <vt:lpwstr>depo-2009</vt:lpwstr>
  </property>
  <property fmtid="{D5CDD505-2E9C-101B-9397-08002B2CF9AE}" pid="8" name="База">
    <vt:lpwstr>iv2018</vt:lpwstr>
  </property>
  <property fmtid="{D5CDD505-2E9C-101B-9397-08002B2CF9AE}" pid="9" name="Пользователь">
    <vt:lpwstr>елесина</vt:lpwstr>
  </property>
  <property fmtid="{D5CDD505-2E9C-101B-9397-08002B2CF9AE}" pid="10" name="Шаблон">
    <vt:lpwstr>sqr_rosp_svod2016</vt:lpwstr>
  </property>
  <property fmtid="{D5CDD505-2E9C-101B-9397-08002B2CF9AE}" pid="11" name="Локальная база">
    <vt:lpwstr>используется</vt:lpwstr>
  </property>
</Properties>
</file>