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" yWindow="3360" windowWidth="9720" windowHeight="4080"/>
  </bookViews>
  <sheets>
    <sheet name="декабрь" sheetId="4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F65" i="4" l="1"/>
  <c r="E65" i="4"/>
  <c r="D71" i="4"/>
  <c r="D66" i="4"/>
  <c r="D65" i="4" s="1"/>
  <c r="D95" i="4"/>
  <c r="D94" i="4" s="1"/>
  <c r="D87" i="4"/>
  <c r="D85" i="4"/>
  <c r="D83" i="4"/>
  <c r="D82" i="4" s="1"/>
  <c r="D79" i="4" s="1"/>
  <c r="D80" i="4"/>
  <c r="D77" i="4"/>
  <c r="D72" i="4"/>
  <c r="D88" i="4"/>
  <c r="C88" i="4"/>
  <c r="D91" i="4"/>
  <c r="C91" i="4"/>
  <c r="D67" i="4"/>
  <c r="D117" i="4"/>
  <c r="D107" i="4"/>
  <c r="C107" i="4"/>
  <c r="D111" i="4"/>
  <c r="C111" i="4"/>
  <c r="D120" i="4"/>
  <c r="C120" i="4"/>
  <c r="D108" i="4"/>
  <c r="E103" i="4"/>
  <c r="D102" i="4"/>
  <c r="F102" i="4" s="1"/>
  <c r="C102" i="4"/>
  <c r="D99" i="4"/>
  <c r="C99" i="4"/>
  <c r="E100" i="4"/>
  <c r="D126" i="4" l="1"/>
  <c r="D97" i="4" l="1"/>
  <c r="E93" i="4"/>
  <c r="B88" i="4"/>
  <c r="G31" i="4"/>
  <c r="G32" i="4"/>
  <c r="G33" i="4"/>
  <c r="G35" i="4"/>
  <c r="G37" i="4"/>
  <c r="G39" i="4"/>
  <c r="G40" i="4"/>
  <c r="G42" i="4"/>
  <c r="G43" i="4"/>
  <c r="G45" i="4"/>
  <c r="G46" i="4"/>
  <c r="G47" i="4"/>
  <c r="G49" i="4"/>
  <c r="G51" i="4"/>
  <c r="G52" i="4"/>
  <c r="G54" i="4"/>
  <c r="G57" i="4"/>
  <c r="F31" i="4"/>
  <c r="F32" i="4"/>
  <c r="F33" i="4"/>
  <c r="F34" i="4"/>
  <c r="F35" i="4"/>
  <c r="F37" i="4"/>
  <c r="F39" i="4"/>
  <c r="F42" i="4"/>
  <c r="F43" i="4"/>
  <c r="F45" i="4"/>
  <c r="F46" i="4"/>
  <c r="F47" i="4"/>
  <c r="F49" i="4"/>
  <c r="F51" i="4"/>
  <c r="F52" i="4"/>
  <c r="F54" i="4"/>
  <c r="F55" i="4"/>
  <c r="E56" i="4"/>
  <c r="G56" i="4" s="1"/>
  <c r="E53" i="4"/>
  <c r="G53" i="4" s="1"/>
  <c r="E50" i="4"/>
  <c r="G50" i="4" s="1"/>
  <c r="E48" i="4"/>
  <c r="E44" i="4"/>
  <c r="E41" i="4"/>
  <c r="E38" i="4"/>
  <c r="G38" i="4" s="1"/>
  <c r="E36" i="4"/>
  <c r="E30" i="4"/>
  <c r="G30" i="4" s="1"/>
  <c r="D30" i="4"/>
  <c r="F30" i="4" l="1"/>
  <c r="G41" i="4"/>
  <c r="G48" i="4"/>
  <c r="G44" i="4"/>
  <c r="G36" i="4"/>
  <c r="E58" i="4"/>
  <c r="G58" i="4" l="1"/>
  <c r="D36" i="4" l="1"/>
  <c r="F36" i="4" s="1"/>
  <c r="D38" i="4"/>
  <c r="F38" i="4" s="1"/>
  <c r="D41" i="4"/>
  <c r="F41" i="4" s="1"/>
  <c r="D44" i="4"/>
  <c r="F44" i="4" s="1"/>
  <c r="D48" i="4"/>
  <c r="F48" i="4" s="1"/>
  <c r="D50" i="4"/>
  <c r="F50" i="4" s="1"/>
  <c r="D53" i="4"/>
  <c r="F53" i="4" s="1"/>
  <c r="D56" i="4"/>
  <c r="C18" i="4"/>
  <c r="D18" i="4"/>
  <c r="F7" i="4"/>
  <c r="F8" i="4"/>
  <c r="F9" i="4"/>
  <c r="F10" i="4"/>
  <c r="F11" i="4"/>
  <c r="F12" i="4"/>
  <c r="F13" i="4"/>
  <c r="F14" i="4"/>
  <c r="F15" i="4"/>
  <c r="F16" i="4"/>
  <c r="F17" i="4"/>
  <c r="F20" i="4"/>
  <c r="F21" i="4"/>
  <c r="F22" i="4"/>
  <c r="F6" i="4"/>
  <c r="E7" i="4"/>
  <c r="E8" i="4"/>
  <c r="E9" i="4"/>
  <c r="E10" i="4"/>
  <c r="E11" i="4"/>
  <c r="E12" i="4"/>
  <c r="E13" i="4"/>
  <c r="E14" i="4"/>
  <c r="E15" i="4"/>
  <c r="E16" i="4"/>
  <c r="E17" i="4"/>
  <c r="E19" i="4"/>
  <c r="E20" i="4"/>
  <c r="E21" i="4"/>
  <c r="E22" i="4"/>
  <c r="E23" i="4"/>
  <c r="E6" i="4"/>
  <c r="D24" i="4" l="1"/>
  <c r="E18" i="4"/>
  <c r="F66" i="4"/>
  <c r="F67" i="4"/>
  <c r="F68" i="4"/>
  <c r="F69" i="4"/>
  <c r="F70" i="4"/>
  <c r="F71" i="4"/>
  <c r="F72" i="4"/>
  <c r="F73" i="4"/>
  <c r="F74" i="4"/>
  <c r="F75" i="4"/>
  <c r="F76" i="4"/>
  <c r="F79" i="4"/>
  <c r="F80" i="4"/>
  <c r="F81" i="4"/>
  <c r="F82" i="4"/>
  <c r="F83" i="4"/>
  <c r="F84" i="4"/>
  <c r="F85" i="4"/>
  <c r="F86" i="4"/>
  <c r="F87" i="4"/>
  <c r="F89" i="4"/>
  <c r="F90" i="4"/>
  <c r="F91" i="4"/>
  <c r="F92" i="4"/>
  <c r="F94" i="4"/>
  <c r="F95" i="4"/>
  <c r="F96" i="4"/>
  <c r="F97" i="4"/>
  <c r="F98" i="4"/>
  <c r="F99" i="4"/>
  <c r="F101" i="4"/>
  <c r="F107" i="4"/>
  <c r="F108" i="4"/>
  <c r="F109" i="4"/>
  <c r="F110" i="4"/>
  <c r="F111" i="4"/>
  <c r="F112" i="4"/>
  <c r="F115" i="4"/>
  <c r="F116" i="4"/>
  <c r="F118" i="4"/>
  <c r="F119" i="4"/>
  <c r="F122" i="4"/>
  <c r="F123" i="4"/>
  <c r="F124" i="4"/>
  <c r="F125" i="4"/>
  <c r="F126" i="4"/>
  <c r="E68" i="4"/>
  <c r="E70" i="4"/>
  <c r="E73" i="4"/>
  <c r="E74" i="4"/>
  <c r="E75" i="4"/>
  <c r="E76" i="4"/>
  <c r="E78" i="4"/>
  <c r="E81" i="4"/>
  <c r="E84" i="4"/>
  <c r="E86" i="4"/>
  <c r="E89" i="4"/>
  <c r="E90" i="4"/>
  <c r="E92" i="4"/>
  <c r="E96" i="4"/>
  <c r="E109" i="4"/>
  <c r="E110" i="4"/>
  <c r="E112" i="4"/>
  <c r="E118" i="4"/>
  <c r="E119" i="4"/>
  <c r="E111" i="4"/>
  <c r="F88" i="4"/>
  <c r="C117" i="4"/>
  <c r="E117" i="4" s="1"/>
  <c r="C108" i="4"/>
  <c r="E108" i="4" s="1"/>
  <c r="E102" i="4"/>
  <c r="E99" i="4"/>
  <c r="C97" i="4"/>
  <c r="C95" i="4"/>
  <c r="E91" i="4"/>
  <c r="C87" i="4"/>
  <c r="C85" i="4"/>
  <c r="E85" i="4" s="1"/>
  <c r="C83" i="4"/>
  <c r="E83" i="4" s="1"/>
  <c r="C80" i="4"/>
  <c r="E80" i="4" s="1"/>
  <c r="C77" i="4"/>
  <c r="E77" i="4" s="1"/>
  <c r="C72" i="4"/>
  <c r="C71" i="4" s="1"/>
  <c r="E71" i="4" s="1"/>
  <c r="C67" i="4"/>
  <c r="C66" i="4" s="1"/>
  <c r="E66" i="4" s="1"/>
  <c r="E87" i="4" l="1"/>
  <c r="C65" i="4"/>
  <c r="E116" i="4"/>
  <c r="E101" i="4"/>
  <c r="C94" i="4"/>
  <c r="E94" i="4" s="1"/>
  <c r="E95" i="4"/>
  <c r="E88" i="4"/>
  <c r="E72" i="4"/>
  <c r="E67" i="4"/>
  <c r="C82" i="4"/>
  <c r="E107" i="4"/>
  <c r="C79" i="4" l="1"/>
  <c r="E82" i="4"/>
  <c r="E79" i="4" l="1"/>
  <c r="D58" i="4"/>
  <c r="F58" i="4" s="1"/>
  <c r="C126" i="4" l="1"/>
  <c r="E126" i="4" s="1"/>
  <c r="B19" i="4"/>
  <c r="F19" i="4" s="1"/>
  <c r="B18" i="4" l="1"/>
  <c r="F18" i="4" s="1"/>
  <c r="C24" i="4"/>
  <c r="E24" i="4" s="1"/>
  <c r="B24" i="4" l="1"/>
  <c r="F24" i="4" s="1"/>
</calcChain>
</file>

<file path=xl/sharedStrings.xml><?xml version="1.0" encoding="utf-8"?>
<sst xmlns="http://schemas.openxmlformats.org/spreadsheetml/2006/main" count="167" uniqueCount="157">
  <si>
    <t>Муниципальная программа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</si>
  <si>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Муниципальная программа  «Развитие транспортной системы Палехского городского поселения»</t>
  </si>
  <si>
    <t xml:space="preserve">Муниципальная программа  «Благоустройство территории Палехского городского поселения» </t>
  </si>
  <si>
    <t>Непрограммные направления деятельности представительных органов местного самоуправления Палехского городского поселения</t>
  </si>
  <si>
    <t>Непрограммные направления деятельности  исполнительно-распорядительных  органов местного самоуправления Палехского городского поселения</t>
  </si>
  <si>
    <t>Всего расходов</t>
  </si>
  <si>
    <t xml:space="preserve">Муниципальная программа «Развитие культуры Палехского городского поселения» </t>
  </si>
  <si>
    <t xml:space="preserve">Муниципальная программа «Развитие физической культуры и спорта, повышение эффективности реализации молодежной политики в Палехском городском поселении» </t>
  </si>
  <si>
    <t>Муниципальная программа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</si>
  <si>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 xml:space="preserve">Муниципальная программа «Повышение безопасности дорожного движения в Палехском городском поселении» </t>
  </si>
  <si>
    <t>Муниципальная программа «Энергосбережение и повышение энергетической эффективности в Палехском городском поселении»</t>
  </si>
  <si>
    <t>Муниципальная программа  «Профилактика правонарушений в Палехском городском поселении»</t>
  </si>
  <si>
    <t>Муниципальная программа «Социальная поддержка граждан Палехского городского поселения»</t>
  </si>
  <si>
    <t>Реализация мер по управлению муниципальным имуществом Палехского городского поселения</t>
  </si>
  <si>
    <t xml:space="preserve">Непрограммные направления деятельности </t>
  </si>
  <si>
    <t>Муниципальная программа «Формирование современной городской среды на территории Палехского городского поселения»</t>
  </si>
  <si>
    <t>Муниципальная программа «Территориальное планирование Палехского городского поселения»</t>
  </si>
  <si>
    <t>Непрограммные расходы муниципальных учреждений</t>
  </si>
  <si>
    <t>% исполнения</t>
  </si>
  <si>
    <t>Исполнено за 2019 год</t>
  </si>
  <si>
    <t>Итого по муниципальным программам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</si>
  <si>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</si>
  <si>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</si>
  <si>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Другие общегосударственные вопросы</t>
  </si>
  <si>
    <t>Национальная оборона</t>
  </si>
  <si>
    <t>Обеспечение пожарной безопасности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</si>
  <si>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</si>
  <si>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</si>
  <si>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</si>
  <si>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</si>
  <si>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</si>
  <si>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</si>
  <si>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</si>
  <si>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Массовый спорт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</si>
  <si>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</si>
  <si>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</si>
  <si>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</si>
  <si>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</si>
  <si>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</si>
  <si>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</si>
  <si>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0105</t>
  </si>
  <si>
    <t>0113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</si>
  <si>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</si>
  <si>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</si>
  <si>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</si>
  <si>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</si>
  <si>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</si>
  <si>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</si>
  <si>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</si>
  <si>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</si>
  <si>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0400</t>
  </si>
  <si>
    <t>НАЦИОНАЛЬНАЯ ЭКОНОМИКА</t>
  </si>
  <si>
    <t>0409</t>
  </si>
  <si>
    <t>0412</t>
  </si>
  <si>
    <t>0500</t>
  </si>
  <si>
    <t>ЖИЛИЩНО-КОММУНАЛЬНОЕ ХОЗЯЙСТВО</t>
  </si>
  <si>
    <t>0501</t>
  </si>
  <si>
    <t>0502</t>
  </si>
  <si>
    <t>0503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</si>
  <si>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</si>
  <si>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</si>
  <si>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</si>
  <si>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</si>
  <si>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</si>
  <si>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</si>
  <si>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</si>
  <si>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0804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</si>
  <si>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</si>
  <si>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</si>
  <si>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</si>
  <si>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ФИЗИЧЕСКАЯ КУЛЬТУРА И СПОРТ</t>
  </si>
  <si>
    <t>ВСЕГО:</t>
  </si>
  <si>
    <t>Наименование   доходов</t>
  </si>
  <si>
    <t>Процент исполнения за 2019 год</t>
  </si>
  <si>
    <t>Динамика расходов 2019 г. к 2018 г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</si>
  <si>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</si>
  <si>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(182 1 01 02010 01 0000 110)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</si>
  <si>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(182 1 01 02020 01 0000 110)</t>
  </si>
  <si>
    <t>Налог на доходы физических лиц с доходов, полученных физическими лицами,  в соответствии со статьей 228 Налогового кодекса Российской Федерации
(182 1 01 02030 01 0000 110)</t>
  </si>
  <si>
    <t>НАЛОГИ НА ТОВАРЫ (РАБОТЫ, УСЛУГИ), РЕАЛИЗУЕМЫЕ НА ТЕРРИТОРИИ РОССИЙСКОЙ ФЕДЕРАЦИИ (000 1 03 00000 00 0000 000)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</si>
  <si>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(100 1 03 02241 01 0000 110)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</si>
  <si>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(100 1 03 02251 01 0000 110)</t>
  </si>
  <si>
    <t>НАЛОГИ НА СОВОКУПНЫЙ ДОХОД (000 1 05 00000 00 0000 000)</t>
  </si>
  <si>
    <t>Единый сельскохозяйственный налог (182 1 05 03010 01 0000 110)</t>
  </si>
  <si>
    <t>НАЛОГИ НА ИМУЩЕСТВО (000 1 06 00000 00 0000 000)</t>
  </si>
  <si>
    <t>Земельный налог (000 1 06 06000 00 0000 110)</t>
  </si>
  <si>
    <t>Налог на имущество физических лиц  (000 1 06 01000 00 0000 110)</t>
  </si>
  <si>
    <t>Земельный налог с организаций, обладающих земельным участком, расположенным в границах городских  поселений  (182 1 06 06033 13 0000 110)</t>
  </si>
  <si>
    <t>Земельный налог с физических лиц, обладающих земельным участком, расположенным в границах  городских  поселений (182 1 06 06043 13 0000 110)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</si>
  <si>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(051 1 11 05013 13 0000 120)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</si>
  <si>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(921 1 11 05035 13 0000 120)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</si>
  <si>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(000 1 11 09000 00 0000 120)
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</si>
  <si>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(921 1 11 09045 13 0000 120)</t>
  </si>
  <si>
    <t>Прочие доходы от компенсации затрат бюджетов городских поселений (921 1 13 02995 13 0000 130)</t>
  </si>
  <si>
    <t>Штрафы,санкции, возмещение ущерба
(000 1 16 00000 00 0000 000)</t>
  </si>
  <si>
    <t>Прочие поступления от денежных взысканий (штрафов) и иных сумм в возмещение ущерба, зачисляемые в бюджеты городских поселений (924 116 9005013 0000 140)</t>
  </si>
  <si>
    <t>Дотации бюджетам бюджетной системы Российской Федерации (000 2 0210000 00 0000 150)</t>
  </si>
  <si>
    <t>Субвенции бюджетам бюджетной системы Российской Федерации (000 2 02 30000 00 0000 150)</t>
  </si>
  <si>
    <t>Прочие безвозмездные поступления в бюджеты городских поселений (924 20705030 13 0000 150)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</si>
  <si>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 (000 21960010 13 0000 150)</t>
  </si>
  <si>
    <t>ДОХОДЫ ОТ ИСПОЛЬЗОВАНИЯ ИМУЩЕСТВА, НАХОДЯЩЕГОСЯ В ГОСУДАРСТВЕННОЙ И МУНИЦИПАЛЬНОЙ СОБСТВЕННОСТИ                          (000 1 11 00000 00 0000 000)</t>
  </si>
  <si>
    <t>ДОХОДЫ ОТ ПРОДАЖИ МАТЕРИАЛЬНЫХ И НЕМАТЕРИАЛЬНЫХ АКТИВОВ                                       (000 1 14 00000 00 0000 000)</t>
  </si>
  <si>
    <t>428938,70</t>
  </si>
  <si>
    <t>413649,68</t>
  </si>
  <si>
    <t xml:space="preserve">Прочие субсидии бюджетам городских поселений
 (2 02 29999 13 0000 150)
</t>
  </si>
  <si>
    <t>Субсидии бюджетам городских поселений на реализацию программ формирования современной городской среды (202 25555 13 0000 150)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</si>
  <si>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 (21960010 13 0000 150)</t>
  </si>
  <si>
    <t>Кредиты привлеченные в бюджет Палехского муниципального района от других бюджетов бюджетной системы РФ и кредитных организаций</t>
  </si>
  <si>
    <t>Ценные бумаги, эмитируемые Палехским муниципальным районом</t>
  </si>
  <si>
    <t>Выданные муниципальные гарантии Палехского муниципального района</t>
  </si>
  <si>
    <t>Прочие безвозмездные поступления                                         (000 2070000000 0000 000)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</si>
  <si>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                         (924 202 35120 13 0000 150)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</si>
  <si>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                         (924 202 35118 13 0000 150)</t>
  </si>
  <si>
    <t>Субсидии бюджетам городских поселений на поддержку отрасли культуры                                                                                            (2 02 25519 13 0000 150)</t>
  </si>
  <si>
    <t>Субсидии бюджетам бюджетной системы Российской Федерации (межбюджетные субсидии)                                                 (000 2 02 20000 00 0000 150)</t>
  </si>
  <si>
    <t>Дотация бюджетам городских поселений на поддержку мер по обеспечению сбалансированности бюджетов       (920 2 02 15002 13 0000 150)</t>
  </si>
  <si>
    <t>Дотации бюджетам городских поселений на выравнивание бюджетной обеспеченности                                               (920 2 02 15001 13 0000 150)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</si>
  <si>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                                  (051 1 14 06013 13 0000 430 )</t>
  </si>
  <si>
    <t>Доходы от компенсации затрат государства                        (000 113 02000 00 0000 130)</t>
  </si>
  <si>
    <t>Прочие доходы от оказания платных услуг (работ) получателями средств бюджетов городских поселений     (924 1 13 01995 13 0000 130)</t>
  </si>
  <si>
    <t>Доходы от оказания платных услуг (работ)                         (000 1 13 01000 00 0000 130)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</si>
  <si>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                           (000 1 11 05000 00 0000 120)</t>
  </si>
  <si>
    <t>Земельный налог с физических лиц                                       (000 1 06 06040 13 0000 110)</t>
  </si>
  <si>
    <t>Земельный налог с организаций                                            (000 1 06 06030 00 0000 110)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</si>
  <si>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(182 1 06 01030 13 0000 110)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</si>
  <si>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                        (100 1 03 02261 01 0000 110)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</si>
  <si>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                             (100 1 03 02231 01 0000 110)</t>
  </si>
  <si>
    <t>Акцизы по подакцизным товарам (продукции), производимым на территории Российской Федерации      (000 1 03 02000 01 0000 110)</t>
  </si>
  <si>
    <t>Налог на доходы физических лиц                                          (000 1 01 02000 01 0000 110)</t>
  </si>
  <si>
    <t>НАЛОГИ НА ПРИБЫЛЬ, ДОХОДЫ                                      (000 1 01 00000 00 0000 000)</t>
  </si>
  <si>
    <t>НАЛОГОВЫЕ И НЕНАЛОГОВЫЕ ДОХОДЫ                         (1 00 00000 00 0000 000)</t>
  </si>
  <si>
    <t>Исполнение бюджетных назначений по расходам в 2020 году, динамика исполнения расходной части в 2019 – 2020 годах по состоянию  на 01.01.2021 года в разрезе муниципальных программ и непрограммных направлений деятельности</t>
  </si>
  <si>
    <t>Исполнено за 2020 год</t>
  </si>
  <si>
    <t>Динамика расходов 2020г. к 2019г.</t>
  </si>
  <si>
    <t>Уточненные бюджетные назначения  на 2020 год</t>
  </si>
  <si>
    <t>Исполнение бюджетных назначений по расходам в 2020 году, динамика исполнения расходной части в 2019-2020 годах в разрезе разделов и подразделов бюджетной классификации РФ.</t>
  </si>
  <si>
    <t>План на 2020год</t>
  </si>
  <si>
    <t>0107</t>
  </si>
  <si>
    <t>Обеспечение проведения выборов и референдумов</t>
  </si>
  <si>
    <t>Процент исполнен. за 2020 год</t>
  </si>
  <si>
    <t>Исполнение бюджетных назначений по налоговым и неналоговым доходам в 2020 году, динамика исполнения доходной части в 2019 -2020 годах</t>
  </si>
  <si>
    <t>Доходы от оказания платных услуг (работ) и компенсации затрат государства     (000 1 13 00000 00 0000 000)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</si>
  <si>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(924 1 11 09045 13 0000 120)</t>
  </si>
  <si>
    <t>230039,04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</si>
  <si>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(924 1 14 02053 13 0000 140 )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</si>
  <si>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(924 116 1012301 0131 140)</t>
  </si>
  <si>
    <t>БЕЗВОЗМЕЗДНЫЕ ПОСТУПЛЕНИЯ                                 (000 2 00 00000 00 0000 000)</t>
  </si>
  <si>
    <t>НЕВЫЯСНЕННЫЕ ПОСТУПЛЕНИЯ                                         (000 117 00000 00 0000 000)</t>
  </si>
  <si>
    <t>Невыясненные поступления, зачисляемые в бюджеты городских поселений  (924 117 0105013 0000 180)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</si>
  <si>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                                    (924 2 02 20216 13 0000 150)</t>
  </si>
  <si>
    <t xml:space="preserve"> Субсидии бюджетам городских поселений на реализацию мероприятий по обеспечению жильем молодых семей          ( 20225497130000151)</t>
  </si>
  <si>
    <t>Иные межбюджетные трансферты                                                (000 2 02 40000 00 0000 150)</t>
  </si>
  <si>
    <t>Прочие межбюджетные трансферты, передаваемые бюджетам городских поселений                                           (000 2 02 49999 13 0000 150)</t>
  </si>
  <si>
    <t>Исполнение расходов муниципального долга Палехского городского поселения  в 2020 году, динамика исполнения расходов муниципального долга  в 2019 -2020 годах</t>
  </si>
  <si>
    <t>План на 2020 год</t>
  </si>
  <si>
    <t>Процент исполнения за 2020 год</t>
  </si>
  <si>
    <t>Динамика расходов 2020 г. к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</si>
</sst>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14" fillId="0" borderId="12">
      <alignment horizontal="right" shrinkToFit="1"/>
    </xf>
  </cellStyleXfs>
  <cellXfs count="111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/>
    <xf numFmtId="2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/>
    <xf numFmtId="0" fontId="11" fillId="0" borderId="2" xfId="0" applyFont="1" applyBorder="1" applyAlignment="1">
      <alignment horizontal="justify" vertical="center" wrapText="1"/>
    </xf>
    <xf numFmtId="49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49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/>
    <xf numFmtId="164" fontId="5" fillId="0" borderId="1" xfId="0" applyNumberFormat="1" applyFont="1" applyBorder="1"/>
    <xf numFmtId="2" fontId="11" fillId="0" borderId="1" xfId="0" applyNumberFormat="1" applyFont="1" applyBorder="1" applyAlignment="1">
      <alignment horizontal="right"/>
    </xf>
    <xf numFmtId="0" fontId="5" fillId="0" borderId="6" xfId="0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6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 shrinkToFi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 shrinkToFit="1"/>
    </xf>
    <xf numFmtId="0" fontId="5" fillId="0" borderId="6" xfId="0" applyFont="1" applyFill="1" applyBorder="1" applyAlignment="1">
      <alignment horizontal="left" wrapText="1"/>
    </xf>
    <xf numFmtId="4" fontId="5" fillId="0" borderId="5" xfId="0" applyNumberFormat="1" applyFont="1" applyFill="1" applyBorder="1"/>
    <xf numFmtId="2" fontId="12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 vertical="top" shrinkToFit="1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 shrinkToFit="1"/>
    </xf>
    <xf numFmtId="4" fontId="5" fillId="0" borderId="9" xfId="0" applyNumberFormat="1" applyFont="1" applyFill="1" applyBorder="1" applyAlignment="1">
      <alignment horizontal="right" shrinkToFit="1"/>
    </xf>
    <xf numFmtId="4" fontId="5" fillId="0" borderId="5" xfId="0" applyNumberFormat="1" applyFont="1" applyFill="1" applyBorder="1" applyAlignment="1"/>
    <xf numFmtId="2" fontId="5" fillId="0" borderId="5" xfId="0" applyNumberFormat="1" applyFont="1" applyFill="1" applyBorder="1" applyAlignment="1"/>
    <xf numFmtId="2" fontId="11" fillId="0" borderId="5" xfId="0" applyNumberFormat="1" applyFont="1" applyFill="1" applyBorder="1" applyAlignment="1"/>
    <xf numFmtId="4" fontId="5" fillId="0" borderId="7" xfId="0" applyNumberFormat="1" applyFont="1" applyFill="1" applyBorder="1" applyAlignment="1">
      <alignment horizontal="right" shrinkToFit="1"/>
    </xf>
    <xf numFmtId="4" fontId="5" fillId="2" borderId="5" xfId="0" applyNumberFormat="1" applyFont="1" applyFill="1" applyBorder="1" applyAlignment="1">
      <alignment horizontal="right" shrinkToFi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2" fontId="11" fillId="0" borderId="11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shrinkToFit="1"/>
    </xf>
    <xf numFmtId="4" fontId="11" fillId="0" borderId="12" xfId="1" applyNumberFormat="1" applyFont="1" applyAlignment="1" applyProtection="1">
      <alignment horizontal="center" shrinkToFit="1"/>
    </xf>
    <xf numFmtId="165" fontId="11" fillId="0" borderId="13" xfId="1" applyNumberFormat="1" applyFont="1" applyBorder="1" applyAlignment="1" applyProtection="1">
      <alignment horizontal="center" shrinkToFit="1"/>
    </xf>
    <xf numFmtId="2" fontId="5" fillId="0" borderId="5" xfId="0" applyNumberFormat="1" applyFont="1" applyBorder="1" applyAlignment="1">
      <alignment horizontal="center"/>
    </xf>
    <xf numFmtId="2" fontId="5" fillId="0" borderId="5" xfId="0" applyNumberFormat="1" applyFont="1" applyFill="1" applyBorder="1"/>
    <xf numFmtId="2" fontId="11" fillId="0" borderId="5" xfId="0" applyNumberFormat="1" applyFont="1" applyBorder="1"/>
    <xf numFmtId="2" fontId="11" fillId="0" borderId="5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 wrapText="1"/>
    </xf>
    <xf numFmtId="2" fontId="11" fillId="0" borderId="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2" fontId="11" fillId="0" borderId="9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5" fillId="0" borderId="2" xfId="0" applyNumberFormat="1" applyFont="1" applyBorder="1"/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topLeftCell="A136" zoomScaleNormal="100" workbookViewId="0"/>
  </sheetViews>
  <sheetFormatPr defaultRowHeight="13.2" x14ac:dyDescent="0.25"/>
  <cols>
    <col min="1" max="1" width="57.77734375" customWidth="1"/>
    <col min="2" max="2" width="14.33203125" customWidth="1"/>
    <col min="3" max="3" width="16.109375" customWidth="1"/>
    <col min="4" max="4" width="13.6640625" customWidth="1"/>
    <col min="5" max="5" width="14.44140625" customWidth="1"/>
    <col min="6" max="6" width="10.5546875" customWidth="1"/>
    <col min="7" max="7" width="9.6640625" customWidth="1"/>
    <col min="8" max="8" width="11" customWidth="1"/>
  </cols>
  <sheetData>
    <row r="1" spans="1:6" ht="27" customHeight="1" x14ac:dyDescent="0.25">
      <c r="C1" s="64"/>
      <c r="D1" s="64"/>
      <c r="E1" s="65"/>
      <c r="F1" s="65"/>
    </row>
    <row r="2" spans="1:6" ht="6.75" customHeight="1" x14ac:dyDescent="0.3">
      <c r="A2" s="66"/>
      <c r="B2" s="66"/>
      <c r="C2" s="67"/>
      <c r="D2" s="67"/>
      <c r="E2" s="67"/>
      <c r="F2" s="67"/>
    </row>
    <row r="3" spans="1:6" ht="59.4" customHeight="1" x14ac:dyDescent="0.3">
      <c r="A3" s="70" t="s">
        <v>131</v>
      </c>
      <c r="B3" s="70"/>
      <c r="C3" s="71"/>
      <c r="D3" s="71"/>
      <c r="E3" s="71"/>
      <c r="F3" s="71"/>
    </row>
    <row r="4" spans="1:6" ht="6" customHeight="1" x14ac:dyDescent="0.25">
      <c r="A4" s="68"/>
      <c r="B4" s="68"/>
      <c r="C4" s="69"/>
      <c r="D4" s="69"/>
      <c r="E4" s="69"/>
      <c r="F4" s="69"/>
    </row>
    <row r="5" spans="1:6" ht="49.8" customHeight="1" x14ac:dyDescent="0.25">
      <c r="A5" s="63"/>
      <c r="B5" s="7" t="s">
        <v>19</v>
      </c>
      <c r="C5" s="7" t="s">
        <v>134</v>
      </c>
      <c r="D5" s="7" t="s">
        <v>132</v>
      </c>
      <c r="E5" s="7" t="s">
        <v>18</v>
      </c>
      <c r="F5" s="20" t="s">
        <v>133</v>
      </c>
    </row>
    <row r="6" spans="1:6" ht="36" customHeight="1" x14ac:dyDescent="0.3">
      <c r="A6" s="13" t="s">
        <v>6</v>
      </c>
      <c r="B6" s="14">
        <v>21625507.379999999</v>
      </c>
      <c r="C6" s="14">
        <v>29133170.23</v>
      </c>
      <c r="D6" s="83">
        <v>28778323.050000001</v>
      </c>
      <c r="E6" s="15">
        <f>D6/C6*100</f>
        <v>98.781982265580581</v>
      </c>
      <c r="F6" s="19">
        <f>D6/B6*100</f>
        <v>133.07582820745822</v>
      </c>
    </row>
    <row r="7" spans="1:6" ht="45" customHeight="1" x14ac:dyDescent="0.3">
      <c r="A7" s="13" t="s">
        <v>7</v>
      </c>
      <c r="B7" s="4">
        <v>155461.89000000001</v>
      </c>
      <c r="C7" s="4">
        <v>67639.5</v>
      </c>
      <c r="D7" s="83">
        <v>67638.539999999994</v>
      </c>
      <c r="E7" s="15">
        <f t="shared" ref="E7:E24" si="0">D7/C7*100</f>
        <v>99.998580710975077</v>
      </c>
      <c r="F7" s="19">
        <f t="shared" ref="F7:F24" si="1">D7/B7*100</f>
        <v>43.508116362151512</v>
      </c>
    </row>
    <row r="8" spans="1:6" ht="59.4" customHeight="1" x14ac:dyDescent="0.3">
      <c r="A8" s="13" t="s">
        <v>8</v>
      </c>
      <c r="B8" s="4">
        <v>1619090.38</v>
      </c>
      <c r="C8" s="4">
        <v>3898171.6</v>
      </c>
      <c r="D8" s="83">
        <v>3206099.17</v>
      </c>
      <c r="E8" s="15">
        <f t="shared" si="0"/>
        <v>82.246229745247746</v>
      </c>
      <c r="F8" s="19">
        <f t="shared" si="1"/>
        <v>198.01854236203914</v>
      </c>
    </row>
    <row r="9" spans="1:6" ht="33.6" customHeight="1" x14ac:dyDescent="0.3">
      <c r="A9" s="13" t="s">
        <v>12</v>
      </c>
      <c r="B9" s="4">
        <v>156380</v>
      </c>
      <c r="C9" s="4">
        <v>35210</v>
      </c>
      <c r="D9" s="83">
        <v>35210</v>
      </c>
      <c r="E9" s="15">
        <f t="shared" si="0"/>
        <v>100</v>
      </c>
      <c r="F9" s="19">
        <f t="shared" si="1"/>
        <v>22.51566696508505</v>
      </c>
    </row>
    <row r="10" spans="1:6" ht="31.8" customHeight="1" x14ac:dyDescent="0.3">
      <c r="A10" s="13" t="s">
        <v>9</v>
      </c>
      <c r="B10" s="4">
        <v>824704.95</v>
      </c>
      <c r="C10" s="4">
        <v>147030</v>
      </c>
      <c r="D10" s="83">
        <v>147030</v>
      </c>
      <c r="E10" s="15">
        <f t="shared" si="0"/>
        <v>100</v>
      </c>
      <c r="F10" s="19">
        <f t="shared" si="1"/>
        <v>17.828194192359341</v>
      </c>
    </row>
    <row r="11" spans="1:6" ht="32.4" customHeight="1" x14ac:dyDescent="0.3">
      <c r="A11" s="13" t="s">
        <v>11</v>
      </c>
      <c r="B11" s="8">
        <v>130206.56</v>
      </c>
      <c r="C11" s="8">
        <v>64188.89</v>
      </c>
      <c r="D11" s="83">
        <v>64188.89</v>
      </c>
      <c r="E11" s="15">
        <f t="shared" si="0"/>
        <v>100</v>
      </c>
      <c r="F11" s="19">
        <f t="shared" si="1"/>
        <v>49.297738915765841</v>
      </c>
    </row>
    <row r="12" spans="1:6" ht="48.75" customHeight="1" x14ac:dyDescent="0.3">
      <c r="A12" s="13" t="s">
        <v>10</v>
      </c>
      <c r="B12" s="4">
        <v>1283345.1200000001</v>
      </c>
      <c r="C12" s="4">
        <v>1938914.94</v>
      </c>
      <c r="D12" s="83">
        <v>1895394.72</v>
      </c>
      <c r="E12" s="15">
        <f t="shared" si="0"/>
        <v>97.755434284290985</v>
      </c>
      <c r="F12" s="19">
        <f t="shared" si="1"/>
        <v>147.69173860262933</v>
      </c>
    </row>
    <row r="13" spans="1:6" ht="60.6" customHeight="1" x14ac:dyDescent="0.3">
      <c r="A13" s="13" t="s">
        <v>0</v>
      </c>
      <c r="B13" s="4">
        <v>309592.07</v>
      </c>
      <c r="C13" s="4">
        <v>551982.88</v>
      </c>
      <c r="D13" s="83">
        <v>244349.5</v>
      </c>
      <c r="E13" s="15">
        <f t="shared" si="0"/>
        <v>44.267586704863021</v>
      </c>
      <c r="F13" s="19">
        <f t="shared" si="1"/>
        <v>78.926278699580394</v>
      </c>
    </row>
    <row r="14" spans="1:6" ht="31.8" customHeight="1" x14ac:dyDescent="0.3">
      <c r="A14" s="13" t="s">
        <v>1</v>
      </c>
      <c r="B14" s="8">
        <v>31885135.539999999</v>
      </c>
      <c r="C14" s="8">
        <v>6473217.5999999996</v>
      </c>
      <c r="D14" s="83">
        <v>6408081.3600000003</v>
      </c>
      <c r="E14" s="15">
        <f t="shared" si="0"/>
        <v>98.99375791105804</v>
      </c>
      <c r="F14" s="19">
        <f t="shared" si="1"/>
        <v>20.097394135148157</v>
      </c>
    </row>
    <row r="15" spans="1:6" ht="32.4" customHeight="1" x14ac:dyDescent="0.3">
      <c r="A15" s="13" t="s">
        <v>2</v>
      </c>
      <c r="B15" s="4">
        <v>5259598.24</v>
      </c>
      <c r="C15" s="4">
        <v>3206049.32</v>
      </c>
      <c r="D15" s="83">
        <v>2987803.26</v>
      </c>
      <c r="E15" s="15">
        <f t="shared" si="0"/>
        <v>93.192679269201008</v>
      </c>
      <c r="F15" s="19">
        <f t="shared" si="1"/>
        <v>56.806682253357806</v>
      </c>
    </row>
    <row r="16" spans="1:6" s="1" customFormat="1" ht="48.75" customHeight="1" x14ac:dyDescent="0.3">
      <c r="A16" s="13" t="s">
        <v>15</v>
      </c>
      <c r="B16" s="4">
        <v>94501228.370000005</v>
      </c>
      <c r="C16" s="4">
        <v>1452763.6</v>
      </c>
      <c r="D16" s="84">
        <v>1452763.6</v>
      </c>
      <c r="E16" s="15">
        <f t="shared" si="0"/>
        <v>100</v>
      </c>
      <c r="F16" s="19">
        <f t="shared" si="1"/>
        <v>1.5372959961028283</v>
      </c>
    </row>
    <row r="17" spans="1:7" s="1" customFormat="1" ht="30.6" customHeight="1" x14ac:dyDescent="0.3">
      <c r="A17" s="13" t="s">
        <v>16</v>
      </c>
      <c r="B17" s="4">
        <v>298000</v>
      </c>
      <c r="C17" s="4"/>
      <c r="D17" s="84"/>
      <c r="E17" s="15" t="e">
        <f t="shared" si="0"/>
        <v>#DIV/0!</v>
      </c>
      <c r="F17" s="19">
        <f t="shared" si="1"/>
        <v>0</v>
      </c>
      <c r="G17" s="9"/>
    </row>
    <row r="18" spans="1:7" s="1" customFormat="1" ht="21" customHeight="1" x14ac:dyDescent="0.3">
      <c r="A18" s="16" t="s">
        <v>20</v>
      </c>
      <c r="B18" s="4">
        <f t="shared" ref="B18:D18" si="2">SUM(B6:B17)</f>
        <v>158048250.5</v>
      </c>
      <c r="C18" s="4">
        <f t="shared" si="2"/>
        <v>46968338.56000001</v>
      </c>
      <c r="D18" s="4">
        <f t="shared" si="2"/>
        <v>45286882.089999996</v>
      </c>
      <c r="E18" s="15">
        <f t="shared" si="0"/>
        <v>96.420021398346833</v>
      </c>
      <c r="F18" s="19">
        <f t="shared" si="1"/>
        <v>28.653833210257517</v>
      </c>
    </row>
    <row r="19" spans="1:7" ht="18.75" customHeight="1" x14ac:dyDescent="0.3">
      <c r="A19" s="13" t="s">
        <v>14</v>
      </c>
      <c r="B19" s="8">
        <f>SUM(B20:B23)</f>
        <v>1871547.25</v>
      </c>
      <c r="C19" s="8">
        <v>8049683.0700000003</v>
      </c>
      <c r="D19" s="83">
        <v>7966080.8799999999</v>
      </c>
      <c r="E19" s="15">
        <f t="shared" si="0"/>
        <v>98.96142258927469</v>
      </c>
      <c r="F19" s="19">
        <f t="shared" si="1"/>
        <v>425.64145147818203</v>
      </c>
    </row>
    <row r="20" spans="1:7" ht="48.75" customHeight="1" x14ac:dyDescent="0.3">
      <c r="A20" s="13" t="s">
        <v>3</v>
      </c>
      <c r="B20" s="11">
        <v>1193136.75</v>
      </c>
      <c r="C20" s="11">
        <v>1316986.17</v>
      </c>
      <c r="D20" s="83">
        <v>1296891.6499999999</v>
      </c>
      <c r="E20" s="15">
        <f t="shared" si="0"/>
        <v>98.474204174824393</v>
      </c>
      <c r="F20" s="19">
        <f t="shared" si="1"/>
        <v>108.69597722138724</v>
      </c>
    </row>
    <row r="21" spans="1:7" ht="49.8" customHeight="1" x14ac:dyDescent="0.3">
      <c r="A21" s="13" t="s">
        <v>4</v>
      </c>
      <c r="B21" s="11">
        <v>201701</v>
      </c>
      <c r="C21" s="11">
        <v>627155</v>
      </c>
      <c r="D21" s="83">
        <v>626953</v>
      </c>
      <c r="E21" s="15">
        <f t="shared" si="0"/>
        <v>99.967791056437406</v>
      </c>
      <c r="F21" s="19">
        <f t="shared" si="1"/>
        <v>310.832866470667</v>
      </c>
    </row>
    <row r="22" spans="1:7" ht="34.200000000000003" customHeight="1" x14ac:dyDescent="0.3">
      <c r="A22" s="13" t="s">
        <v>13</v>
      </c>
      <c r="B22" s="11">
        <v>476709.5</v>
      </c>
      <c r="C22" s="11">
        <v>404323.22</v>
      </c>
      <c r="D22" s="83">
        <v>350931.20000000001</v>
      </c>
      <c r="E22" s="15">
        <f t="shared" si="0"/>
        <v>86.794718344397836</v>
      </c>
      <c r="F22" s="19">
        <f t="shared" si="1"/>
        <v>73.615314987429457</v>
      </c>
    </row>
    <row r="23" spans="1:7" ht="21" customHeight="1" x14ac:dyDescent="0.3">
      <c r="A23" s="17" t="s">
        <v>17</v>
      </c>
      <c r="B23" s="18"/>
      <c r="C23" s="18">
        <v>5701218.6799999997</v>
      </c>
      <c r="D23" s="83">
        <v>5691305.0300000003</v>
      </c>
      <c r="E23" s="15">
        <f t="shared" si="0"/>
        <v>99.826113493334731</v>
      </c>
      <c r="F23" s="19"/>
    </row>
    <row r="24" spans="1:7" ht="18.600000000000001" customHeight="1" x14ac:dyDescent="0.3">
      <c r="A24" s="3" t="s">
        <v>5</v>
      </c>
      <c r="B24" s="14">
        <f>B18+B19</f>
        <v>159919797.75</v>
      </c>
      <c r="C24" s="14">
        <f>C18+C19</f>
        <v>55018021.63000001</v>
      </c>
      <c r="D24" s="14">
        <f>D18+D19</f>
        <v>53252962.969999999</v>
      </c>
      <c r="E24" s="15">
        <f t="shared" si="0"/>
        <v>96.791853636849851</v>
      </c>
      <c r="F24" s="19">
        <f t="shared" si="1"/>
        <v>33.299793846193751</v>
      </c>
    </row>
    <row r="26" spans="1:7" ht="15.6" x14ac:dyDescent="0.25">
      <c r="B26" s="10"/>
      <c r="E26" s="5"/>
      <c r="F26" s="5"/>
    </row>
    <row r="27" spans="1:7" ht="43.2" customHeight="1" x14ac:dyDescent="0.35">
      <c r="A27" s="72" t="s">
        <v>135</v>
      </c>
      <c r="B27" s="73"/>
      <c r="C27" s="73"/>
      <c r="D27" s="73"/>
      <c r="E27" s="73"/>
      <c r="F27" s="73"/>
    </row>
    <row r="28" spans="1:7" ht="15.6" x14ac:dyDescent="0.3">
      <c r="E28" s="6"/>
      <c r="F28" s="6"/>
    </row>
    <row r="29" spans="1:7" ht="55.2" x14ac:dyDescent="0.25">
      <c r="A29" s="21"/>
      <c r="B29" s="22" t="s">
        <v>34</v>
      </c>
      <c r="C29" s="23" t="s">
        <v>19</v>
      </c>
      <c r="D29" s="23" t="s">
        <v>136</v>
      </c>
      <c r="E29" s="24" t="s">
        <v>132</v>
      </c>
      <c r="F29" s="24" t="s">
        <v>139</v>
      </c>
      <c r="G29" s="24" t="s">
        <v>133</v>
      </c>
    </row>
    <row r="30" spans="1:7" ht="15.6" x14ac:dyDescent="0.3">
      <c r="A30" s="27" t="s">
        <v>36</v>
      </c>
      <c r="B30" s="28" t="s">
        <v>35</v>
      </c>
      <c r="C30" s="25">
        <v>1185287.75</v>
      </c>
      <c r="D30" s="25">
        <f>SUM(D31:D35)</f>
        <v>1687641.17</v>
      </c>
      <c r="E30" s="25">
        <f>SUM(E31:E35)</f>
        <v>1666844.65</v>
      </c>
      <c r="F30" s="34">
        <f>E30/D30*100</f>
        <v>98.767716717885008</v>
      </c>
      <c r="G30" s="34">
        <f>E30/C30*100</f>
        <v>140.62784754166236</v>
      </c>
    </row>
    <row r="31" spans="1:7" ht="32.4" customHeight="1" x14ac:dyDescent="0.3">
      <c r="A31" s="29" t="s">
        <v>38</v>
      </c>
      <c r="B31" s="30" t="s">
        <v>37</v>
      </c>
      <c r="C31" s="35">
        <v>635853.72</v>
      </c>
      <c r="D31" s="35">
        <v>691658.73</v>
      </c>
      <c r="E31">
        <v>676658.73</v>
      </c>
      <c r="F31" s="34">
        <f t="shared" ref="F31:F58" si="3">E31/D31*100</f>
        <v>97.831300416030317</v>
      </c>
      <c r="G31" s="34">
        <f t="shared" ref="G31:G58" si="4">E31/C31*100</f>
        <v>106.41735806782731</v>
      </c>
    </row>
    <row r="32" spans="1:7" ht="51" customHeight="1" x14ac:dyDescent="0.3">
      <c r="A32" s="29" t="s">
        <v>21</v>
      </c>
      <c r="B32" s="30" t="s">
        <v>39</v>
      </c>
      <c r="C32" s="35">
        <v>511493.03</v>
      </c>
      <c r="D32" s="35">
        <v>625327.43999999994</v>
      </c>
      <c r="E32">
        <v>620232.92000000004</v>
      </c>
      <c r="F32" s="34">
        <f t="shared" si="3"/>
        <v>99.185303622690867</v>
      </c>
      <c r="G32" s="34">
        <f t="shared" si="4"/>
        <v>121.25931021973066</v>
      </c>
    </row>
    <row r="33" spans="1:7" ht="15.6" x14ac:dyDescent="0.3">
      <c r="A33" s="29" t="s">
        <v>22</v>
      </c>
      <c r="B33" s="30" t="s">
        <v>40</v>
      </c>
      <c r="C33" s="35">
        <v>1151</v>
      </c>
      <c r="D33" s="35">
        <v>5855</v>
      </c>
      <c r="E33" s="35">
        <v>5855</v>
      </c>
      <c r="F33" s="34">
        <f t="shared" si="3"/>
        <v>100</v>
      </c>
      <c r="G33" s="34">
        <f t="shared" si="4"/>
        <v>508.68809730668983</v>
      </c>
    </row>
    <row r="34" spans="1:7" ht="15.6" x14ac:dyDescent="0.3">
      <c r="A34" s="29" t="s">
        <v>138</v>
      </c>
      <c r="B34" s="30" t="s">
        <v>137</v>
      </c>
      <c r="C34" s="35"/>
      <c r="D34" s="35">
        <v>350000</v>
      </c>
      <c r="E34" s="35">
        <v>350000</v>
      </c>
      <c r="F34" s="34">
        <f t="shared" si="3"/>
        <v>100</v>
      </c>
      <c r="G34" s="34"/>
    </row>
    <row r="35" spans="1:7" ht="15.6" x14ac:dyDescent="0.3">
      <c r="A35" s="29" t="s">
        <v>23</v>
      </c>
      <c r="B35" s="30" t="s">
        <v>41</v>
      </c>
      <c r="C35" s="35">
        <v>36790</v>
      </c>
      <c r="D35" s="35">
        <v>14800</v>
      </c>
      <c r="E35">
        <v>14098</v>
      </c>
      <c r="F35" s="34">
        <f t="shared" si="3"/>
        <v>95.256756756756758</v>
      </c>
      <c r="G35" s="34">
        <f t="shared" si="4"/>
        <v>38.320195705354713</v>
      </c>
    </row>
    <row r="36" spans="1:7" ht="15.6" x14ac:dyDescent="0.3">
      <c r="A36" s="29" t="s">
        <v>24</v>
      </c>
      <c r="B36" s="30" t="s">
        <v>42</v>
      </c>
      <c r="C36" s="35">
        <v>200550</v>
      </c>
      <c r="D36" s="35">
        <f>D37</f>
        <v>225500</v>
      </c>
      <c r="E36" s="35">
        <f>E37</f>
        <v>225500</v>
      </c>
      <c r="F36" s="34">
        <f t="shared" si="3"/>
        <v>100</v>
      </c>
      <c r="G36" s="34">
        <f t="shared" si="4"/>
        <v>112.44078783345799</v>
      </c>
    </row>
    <row r="37" spans="1:7" ht="31.8" customHeight="1" x14ac:dyDescent="0.3">
      <c r="A37" s="29" t="s">
        <v>44</v>
      </c>
      <c r="B37" s="30" t="s">
        <v>43</v>
      </c>
      <c r="C37" s="35">
        <v>200550</v>
      </c>
      <c r="D37" s="35">
        <v>225500</v>
      </c>
      <c r="E37" s="35">
        <v>225500</v>
      </c>
      <c r="F37" s="34">
        <f t="shared" si="3"/>
        <v>100</v>
      </c>
      <c r="G37" s="34">
        <f t="shared" si="4"/>
        <v>112.44078783345799</v>
      </c>
    </row>
    <row r="38" spans="1:7" ht="31.2" x14ac:dyDescent="0.3">
      <c r="A38" s="29" t="s">
        <v>46</v>
      </c>
      <c r="B38" s="30" t="s">
        <v>45</v>
      </c>
      <c r="C38" s="35">
        <v>30592.07</v>
      </c>
      <c r="D38" s="35">
        <f>SUM(D39:D40)</f>
        <v>551982.88</v>
      </c>
      <c r="E38" s="35">
        <f>SUM(E39:E40)</f>
        <v>244349.5</v>
      </c>
      <c r="F38" s="34">
        <f t="shared" si="3"/>
        <v>44.267586704863021</v>
      </c>
      <c r="G38" s="34">
        <f t="shared" si="4"/>
        <v>798.73477015448782</v>
      </c>
    </row>
    <row r="39" spans="1:7" ht="46.8" x14ac:dyDescent="0.3">
      <c r="A39" s="29" t="s">
        <v>48</v>
      </c>
      <c r="B39" s="30" t="s">
        <v>47</v>
      </c>
      <c r="C39" s="35">
        <v>294455.87</v>
      </c>
      <c r="D39" s="35">
        <v>551982.88</v>
      </c>
      <c r="E39" s="85">
        <v>244349.5</v>
      </c>
      <c r="F39" s="34">
        <f t="shared" si="3"/>
        <v>44.267586704863021</v>
      </c>
      <c r="G39" s="34">
        <f t="shared" si="4"/>
        <v>82.983402572344716</v>
      </c>
    </row>
    <row r="40" spans="1:7" ht="15.6" x14ac:dyDescent="0.3">
      <c r="A40" s="29" t="s">
        <v>25</v>
      </c>
      <c r="B40" s="30" t="s">
        <v>49</v>
      </c>
      <c r="C40" s="25">
        <v>15136.2</v>
      </c>
      <c r="D40" s="25">
        <v>0</v>
      </c>
      <c r="F40" s="34"/>
      <c r="G40" s="34">
        <f t="shared" si="4"/>
        <v>0</v>
      </c>
    </row>
    <row r="41" spans="1:7" ht="15.6" x14ac:dyDescent="0.3">
      <c r="A41" s="29" t="s">
        <v>51</v>
      </c>
      <c r="B41" s="30" t="s">
        <v>50</v>
      </c>
      <c r="C41" s="25">
        <v>33224001.510000002</v>
      </c>
      <c r="D41" s="25">
        <f>SUM(D42:D43)</f>
        <v>6715367.5999999996</v>
      </c>
      <c r="E41" s="25">
        <f>SUM(E42:E43)</f>
        <v>6641231.3600000003</v>
      </c>
      <c r="F41" s="34">
        <f t="shared" si="3"/>
        <v>98.89602112027346</v>
      </c>
      <c r="G41" s="34">
        <f t="shared" si="4"/>
        <v>19.989257940531559</v>
      </c>
    </row>
    <row r="42" spans="1:7" ht="15.6" x14ac:dyDescent="0.3">
      <c r="A42" s="29" t="s">
        <v>26</v>
      </c>
      <c r="B42" s="30" t="s">
        <v>52</v>
      </c>
      <c r="C42" s="25">
        <v>32679840.489999998</v>
      </c>
      <c r="D42" s="25">
        <v>6620247.5999999996</v>
      </c>
      <c r="E42">
        <v>6555111.3600000003</v>
      </c>
      <c r="F42" s="34">
        <f t="shared" si="3"/>
        <v>99.016105681606234</v>
      </c>
      <c r="G42" s="34">
        <f t="shared" si="4"/>
        <v>20.058578199014949</v>
      </c>
    </row>
    <row r="43" spans="1:7" ht="15.6" x14ac:dyDescent="0.3">
      <c r="A43" s="29" t="s">
        <v>27</v>
      </c>
      <c r="B43" s="30" t="s">
        <v>53</v>
      </c>
      <c r="C43" s="25">
        <v>544161.02</v>
      </c>
      <c r="D43" s="25">
        <v>95120</v>
      </c>
      <c r="E43">
        <v>86120</v>
      </c>
      <c r="F43" s="34">
        <f t="shared" si="3"/>
        <v>90.538267451640024</v>
      </c>
      <c r="G43" s="34">
        <f t="shared" si="4"/>
        <v>15.826197914727519</v>
      </c>
    </row>
    <row r="44" spans="1:7" ht="15.6" x14ac:dyDescent="0.3">
      <c r="A44" s="29" t="s">
        <v>55</v>
      </c>
      <c r="B44" s="30" t="s">
        <v>54</v>
      </c>
      <c r="C44" s="25">
        <v>103023190.59</v>
      </c>
      <c r="D44" s="25">
        <f>SUM(D45:D47)</f>
        <v>13996212.279999999</v>
      </c>
      <c r="E44" s="25">
        <f>SUM(E45:E47)</f>
        <v>13677437.75</v>
      </c>
      <c r="F44" s="34">
        <f t="shared" si="3"/>
        <v>97.722422869682291</v>
      </c>
      <c r="G44" s="34">
        <f t="shared" si="4"/>
        <v>13.27607664999613</v>
      </c>
    </row>
    <row r="45" spans="1:7" ht="15.6" x14ac:dyDescent="0.3">
      <c r="A45" s="29" t="s">
        <v>28</v>
      </c>
      <c r="B45" s="30" t="s">
        <v>56</v>
      </c>
      <c r="C45" s="25">
        <v>524186.5</v>
      </c>
      <c r="D45" s="25">
        <v>833061.16</v>
      </c>
      <c r="E45">
        <v>789169.14</v>
      </c>
      <c r="F45" s="34">
        <f t="shared" si="3"/>
        <v>94.731236779782165</v>
      </c>
      <c r="G45" s="34">
        <f t="shared" si="4"/>
        <v>150.55121411940215</v>
      </c>
    </row>
    <row r="46" spans="1:7" ht="15.6" x14ac:dyDescent="0.3">
      <c r="A46" s="29" t="s">
        <v>29</v>
      </c>
      <c r="B46" s="30" t="s">
        <v>57</v>
      </c>
      <c r="C46" s="25">
        <v>1775470.38</v>
      </c>
      <c r="D46" s="25">
        <v>1393062.52</v>
      </c>
      <c r="E46">
        <v>1389859.94</v>
      </c>
      <c r="F46" s="34">
        <f t="shared" si="3"/>
        <v>99.770105077552444</v>
      </c>
      <c r="G46" s="34">
        <f t="shared" si="4"/>
        <v>78.281223705911671</v>
      </c>
    </row>
    <row r="47" spans="1:7" ht="15.6" x14ac:dyDescent="0.3">
      <c r="A47" s="29" t="s">
        <v>30</v>
      </c>
      <c r="B47" s="30" t="s">
        <v>58</v>
      </c>
      <c r="C47" s="25">
        <v>100723533.70999999</v>
      </c>
      <c r="D47" s="25">
        <v>11770088.6</v>
      </c>
      <c r="E47">
        <v>11498408.67</v>
      </c>
      <c r="F47" s="34">
        <f t="shared" si="3"/>
        <v>97.691776678724409</v>
      </c>
      <c r="G47" s="34">
        <f t="shared" si="4"/>
        <v>11.415811426062406</v>
      </c>
    </row>
    <row r="48" spans="1:7" ht="15.6" x14ac:dyDescent="0.3">
      <c r="A48" s="29" t="s">
        <v>60</v>
      </c>
      <c r="B48" s="30" t="s">
        <v>59</v>
      </c>
      <c r="C48" s="25">
        <v>247016.56</v>
      </c>
      <c r="D48" s="25">
        <f>SUM(D49)</f>
        <v>131828.39000000001</v>
      </c>
      <c r="E48" s="25">
        <f>SUM(E49)</f>
        <v>131827.43</v>
      </c>
      <c r="F48" s="34">
        <f t="shared" si="3"/>
        <v>99.99927178053224</v>
      </c>
      <c r="G48" s="34">
        <f t="shared" si="4"/>
        <v>53.367851127066132</v>
      </c>
    </row>
    <row r="49" spans="1:7" ht="15.6" x14ac:dyDescent="0.3">
      <c r="A49" s="29" t="s">
        <v>62</v>
      </c>
      <c r="B49" s="30" t="s">
        <v>61</v>
      </c>
      <c r="C49" s="25">
        <v>247016.56</v>
      </c>
      <c r="D49" s="25">
        <v>131828.39000000001</v>
      </c>
      <c r="E49">
        <v>131827.43</v>
      </c>
      <c r="F49" s="34">
        <f t="shared" si="3"/>
        <v>99.99927178053224</v>
      </c>
      <c r="G49" s="34">
        <f t="shared" si="4"/>
        <v>53.367851127066132</v>
      </c>
    </row>
    <row r="50" spans="1:7" ht="15.6" x14ac:dyDescent="0.3">
      <c r="A50" s="29" t="s">
        <v>64</v>
      </c>
      <c r="B50" s="30" t="s">
        <v>63</v>
      </c>
      <c r="C50" s="25">
        <v>21625507.379999999</v>
      </c>
      <c r="D50" s="25">
        <f>SUM(D51:D52)</f>
        <v>29133170.23</v>
      </c>
      <c r="E50" s="25">
        <f>SUM(E51:E52)</f>
        <v>28778323.050000001</v>
      </c>
      <c r="F50" s="34">
        <f t="shared" si="3"/>
        <v>98.781982265580581</v>
      </c>
      <c r="G50" s="34">
        <f t="shared" si="4"/>
        <v>133.07582820745822</v>
      </c>
    </row>
    <row r="51" spans="1:7" ht="15.6" x14ac:dyDescent="0.3">
      <c r="A51" s="29" t="s">
        <v>31</v>
      </c>
      <c r="B51" s="30" t="s">
        <v>65</v>
      </c>
      <c r="C51" s="25">
        <v>20471335.579999998</v>
      </c>
      <c r="D51" s="25">
        <v>27797572.23</v>
      </c>
      <c r="E51">
        <v>27505680.460000001</v>
      </c>
      <c r="F51" s="34">
        <f t="shared" si="3"/>
        <v>98.949937902544661</v>
      </c>
      <c r="G51" s="34">
        <f t="shared" si="4"/>
        <v>134.36192451884961</v>
      </c>
    </row>
    <row r="52" spans="1:7" ht="20.399999999999999" customHeight="1" x14ac:dyDescent="0.3">
      <c r="A52" s="29" t="s">
        <v>67</v>
      </c>
      <c r="B52" s="30" t="s">
        <v>66</v>
      </c>
      <c r="C52" s="35">
        <v>1154171.8</v>
      </c>
      <c r="D52" s="35">
        <v>1335598</v>
      </c>
      <c r="E52" s="86">
        <v>1272642.5900000001</v>
      </c>
      <c r="F52" s="34">
        <f t="shared" si="3"/>
        <v>95.286350383873</v>
      </c>
      <c r="G52" s="34">
        <f t="shared" si="4"/>
        <v>110.26457153085876</v>
      </c>
    </row>
    <row r="53" spans="1:7" ht="15.6" x14ac:dyDescent="0.3">
      <c r="A53" s="29" t="s">
        <v>68</v>
      </c>
      <c r="B53" s="31">
        <v>1000</v>
      </c>
      <c r="C53" s="25">
        <v>36000</v>
      </c>
      <c r="D53" s="25">
        <f>SUM(D54:D55)</f>
        <v>2576319.08</v>
      </c>
      <c r="E53" s="25">
        <f>SUM(E54:E55)</f>
        <v>1887449.23</v>
      </c>
      <c r="F53" s="34">
        <f t="shared" si="3"/>
        <v>73.261470003940659</v>
      </c>
      <c r="G53" s="34">
        <f t="shared" si="4"/>
        <v>5242.9145277777779</v>
      </c>
    </row>
    <row r="54" spans="1:7" ht="15.6" x14ac:dyDescent="0.3">
      <c r="A54" s="29" t="s">
        <v>32</v>
      </c>
      <c r="B54" s="31">
        <v>1001</v>
      </c>
      <c r="C54" s="25">
        <v>36000</v>
      </c>
      <c r="D54" s="25">
        <v>36000</v>
      </c>
      <c r="E54" s="25">
        <v>36000</v>
      </c>
      <c r="F54" s="34">
        <f t="shared" si="3"/>
        <v>100</v>
      </c>
      <c r="G54" s="34">
        <f t="shared" si="4"/>
        <v>100</v>
      </c>
    </row>
    <row r="55" spans="1:7" ht="15.6" x14ac:dyDescent="0.3">
      <c r="A55" s="29" t="s">
        <v>69</v>
      </c>
      <c r="B55" s="31">
        <v>1003</v>
      </c>
      <c r="C55" s="25">
        <v>0</v>
      </c>
      <c r="D55" s="25">
        <v>2540319.08</v>
      </c>
      <c r="E55" s="86">
        <v>1851449.23</v>
      </c>
      <c r="F55" s="34">
        <f t="shared" si="3"/>
        <v>72.882546313827618</v>
      </c>
      <c r="G55" s="34"/>
    </row>
    <row r="56" spans="1:7" ht="15.6" x14ac:dyDescent="0.3">
      <c r="A56" s="29" t="s">
        <v>70</v>
      </c>
      <c r="B56" s="31">
        <v>1100</v>
      </c>
      <c r="C56" s="25">
        <v>38651.89</v>
      </c>
      <c r="D56" s="25">
        <f>D57</f>
        <v>0</v>
      </c>
      <c r="E56" s="25">
        <f>E57</f>
        <v>0</v>
      </c>
      <c r="F56" s="34"/>
      <c r="G56" s="34">
        <f t="shared" si="4"/>
        <v>0</v>
      </c>
    </row>
    <row r="57" spans="1:7" ht="15.6" x14ac:dyDescent="0.3">
      <c r="A57" s="29" t="s">
        <v>33</v>
      </c>
      <c r="B57" s="31">
        <v>1102</v>
      </c>
      <c r="C57" s="25">
        <v>38651.89</v>
      </c>
      <c r="D57" s="25">
        <v>0</v>
      </c>
      <c r="E57" s="25">
        <v>0</v>
      </c>
      <c r="F57" s="34"/>
      <c r="G57" s="34">
        <f t="shared" si="4"/>
        <v>0</v>
      </c>
    </row>
    <row r="58" spans="1:7" ht="15.6" x14ac:dyDescent="0.3">
      <c r="A58" s="32" t="s">
        <v>71</v>
      </c>
      <c r="B58" s="33"/>
      <c r="C58" s="25">
        <v>159889797.75</v>
      </c>
      <c r="D58" s="25">
        <f>D30+D36+D38+D41+D44+D48+D50+D53+D56</f>
        <v>55018021.629999995</v>
      </c>
      <c r="E58" s="25">
        <f>E30+E36+E38+E41+E44+E48+E50+E53+E56</f>
        <v>53252962.969999991</v>
      </c>
      <c r="F58" s="34">
        <f t="shared" si="3"/>
        <v>96.791853636849851</v>
      </c>
      <c r="G58" s="34">
        <f t="shared" si="4"/>
        <v>33.306041860947936</v>
      </c>
    </row>
    <row r="61" spans="1:7" ht="40.799999999999997" customHeight="1" x14ac:dyDescent="0.25">
      <c r="A61" s="74" t="s">
        <v>140</v>
      </c>
      <c r="B61" s="75"/>
      <c r="C61" s="75"/>
      <c r="D61" s="75"/>
      <c r="E61" s="75"/>
      <c r="F61" s="75"/>
      <c r="G61" s="75"/>
    </row>
    <row r="62" spans="1:7" ht="13.8" thickBot="1" x14ac:dyDescent="0.3"/>
    <row r="63" spans="1:7" ht="41.4" customHeight="1" x14ac:dyDescent="0.25">
      <c r="A63" s="76" t="s">
        <v>72</v>
      </c>
      <c r="B63" s="78" t="s">
        <v>19</v>
      </c>
      <c r="C63" s="102" t="s">
        <v>136</v>
      </c>
      <c r="D63" s="105" t="s">
        <v>132</v>
      </c>
      <c r="E63" s="109" t="s">
        <v>73</v>
      </c>
      <c r="F63" s="107" t="s">
        <v>74</v>
      </c>
    </row>
    <row r="64" spans="1:7" ht="13.8" thickBot="1" x14ac:dyDescent="0.3">
      <c r="A64" s="77"/>
      <c r="B64" s="79"/>
      <c r="C64" s="103"/>
      <c r="D64" s="106"/>
      <c r="E64" s="110"/>
      <c r="F64" s="108"/>
    </row>
    <row r="65" spans="1:6" ht="31.2" x14ac:dyDescent="0.3">
      <c r="A65" s="37" t="s">
        <v>130</v>
      </c>
      <c r="B65" s="50">
        <v>28523874.039999999</v>
      </c>
      <c r="C65" s="53">
        <f>C66+C71+C77+C79+C87+C94+C99+C102+C105</f>
        <v>27967804.82</v>
      </c>
      <c r="D65" s="58">
        <f>D66+D71+D77+D79+D87+D94+D99+D102+D105</f>
        <v>30262780.969999999</v>
      </c>
      <c r="E65" s="104">
        <f>D65/C65*100</f>
        <v>108.20577862571052</v>
      </c>
      <c r="F65" s="104">
        <f>D65/B65*100</f>
        <v>106.09632102414095</v>
      </c>
    </row>
    <row r="66" spans="1:6" ht="31.2" x14ac:dyDescent="0.3">
      <c r="A66" s="38" t="s">
        <v>129</v>
      </c>
      <c r="B66" s="50">
        <v>22640741.989999998</v>
      </c>
      <c r="C66" s="54">
        <f>C67</f>
        <v>23116500</v>
      </c>
      <c r="D66" s="54">
        <f>D67</f>
        <v>25455269.68</v>
      </c>
      <c r="E66" s="34">
        <f t="shared" ref="E66:E126" si="5">D66/C66*100</f>
        <v>110.11731741396838</v>
      </c>
      <c r="F66" s="34">
        <f t="shared" ref="F66:F126" si="6">D66/B66*100</f>
        <v>112.43125199361013</v>
      </c>
    </row>
    <row r="67" spans="1:6" ht="31.8" customHeight="1" x14ac:dyDescent="0.3">
      <c r="A67" s="39" t="s">
        <v>128</v>
      </c>
      <c r="B67" s="50">
        <v>22640741.989999998</v>
      </c>
      <c r="C67" s="53">
        <f>SUM(C68:C70)</f>
        <v>23116500</v>
      </c>
      <c r="D67" s="53">
        <f>SUM(D68:D70)</f>
        <v>25455269.68</v>
      </c>
      <c r="E67" s="34">
        <f t="shared" si="5"/>
        <v>110.11731741396838</v>
      </c>
      <c r="F67" s="34">
        <f t="shared" si="6"/>
        <v>112.43125199361013</v>
      </c>
    </row>
    <row r="68" spans="1:6" ht="174" customHeight="1" x14ac:dyDescent="0.3">
      <c r="A68" s="37" t="s">
        <v>76</v>
      </c>
      <c r="B68" s="50">
        <v>22604208.920000002</v>
      </c>
      <c r="C68" s="53">
        <v>22896500</v>
      </c>
      <c r="D68" s="50">
        <v>25233289.09</v>
      </c>
      <c r="E68" s="34">
        <f t="shared" si="5"/>
        <v>110.20587902081105</v>
      </c>
      <c r="F68" s="34">
        <f t="shared" si="6"/>
        <v>111.63093200609117</v>
      </c>
    </row>
    <row r="69" spans="1:6" ht="140.4" x14ac:dyDescent="0.3">
      <c r="A69" s="37" t="s">
        <v>77</v>
      </c>
      <c r="B69" s="50">
        <v>3835.43</v>
      </c>
      <c r="C69" s="53">
        <v>0</v>
      </c>
      <c r="D69" s="50">
        <v>59.44</v>
      </c>
      <c r="E69" s="34"/>
      <c r="F69" s="34">
        <f t="shared" si="6"/>
        <v>1.5497610437421618</v>
      </c>
    </row>
    <row r="70" spans="1:6" ht="63.6" customHeight="1" x14ac:dyDescent="0.3">
      <c r="A70" s="37" t="s">
        <v>78</v>
      </c>
      <c r="B70" s="50">
        <v>32697.64</v>
      </c>
      <c r="C70" s="53">
        <v>220000</v>
      </c>
      <c r="D70" s="50">
        <v>221921.15</v>
      </c>
      <c r="E70" s="34">
        <f t="shared" si="5"/>
        <v>100.87325</v>
      </c>
      <c r="F70" s="34">
        <f t="shared" si="6"/>
        <v>678.70693420075577</v>
      </c>
    </row>
    <row r="71" spans="1:6" ht="46.8" x14ac:dyDescent="0.3">
      <c r="A71" s="40" t="s">
        <v>79</v>
      </c>
      <c r="B71" s="50">
        <v>1171065.9099999999</v>
      </c>
      <c r="C71" s="53">
        <f>C72</f>
        <v>1104030</v>
      </c>
      <c r="D71" s="53">
        <f>D72</f>
        <v>1083786.3500000001</v>
      </c>
      <c r="E71" s="34">
        <f t="shared" si="5"/>
        <v>98.166385877195367</v>
      </c>
      <c r="F71" s="34">
        <f t="shared" si="6"/>
        <v>92.546998486191114</v>
      </c>
    </row>
    <row r="72" spans="1:6" ht="46.8" x14ac:dyDescent="0.3">
      <c r="A72" s="41" t="s">
        <v>127</v>
      </c>
      <c r="B72" s="50">
        <v>1171065.9099999999</v>
      </c>
      <c r="C72" s="101">
        <f>SUM(C73:C76)</f>
        <v>1104030</v>
      </c>
      <c r="D72" s="101">
        <f>SUM(D73:D76)</f>
        <v>1083786.3500000001</v>
      </c>
      <c r="E72" s="34">
        <f t="shared" si="5"/>
        <v>98.166385877195367</v>
      </c>
      <c r="F72" s="34">
        <f t="shared" si="6"/>
        <v>92.546998486191114</v>
      </c>
    </row>
    <row r="73" spans="1:6" ht="93.6" x14ac:dyDescent="0.3">
      <c r="A73" s="42" t="s">
        <v>126</v>
      </c>
      <c r="B73" s="50">
        <v>533049.46</v>
      </c>
      <c r="C73" s="53">
        <v>518420</v>
      </c>
      <c r="D73" s="50">
        <v>499883.2</v>
      </c>
      <c r="E73" s="34">
        <f t="shared" si="5"/>
        <v>96.424366343891052</v>
      </c>
      <c r="F73" s="34">
        <f t="shared" si="6"/>
        <v>93.778014520453695</v>
      </c>
    </row>
    <row r="74" spans="1:6" ht="110.4" customHeight="1" x14ac:dyDescent="0.3">
      <c r="A74" s="43" t="s">
        <v>80</v>
      </c>
      <c r="B74" s="51">
        <v>3918.05</v>
      </c>
      <c r="C74" s="53">
        <v>3260</v>
      </c>
      <c r="D74" s="51">
        <v>3575.5</v>
      </c>
      <c r="E74" s="34">
        <f t="shared" si="5"/>
        <v>109.67791411042944</v>
      </c>
      <c r="F74" s="34">
        <f t="shared" si="6"/>
        <v>91.257130460305504</v>
      </c>
    </row>
    <row r="75" spans="1:6" ht="93.6" x14ac:dyDescent="0.3">
      <c r="A75" s="43" t="s">
        <v>81</v>
      </c>
      <c r="B75" s="51">
        <v>712155.95</v>
      </c>
      <c r="C75" s="53">
        <v>668990</v>
      </c>
      <c r="D75" s="51">
        <v>672483.34</v>
      </c>
      <c r="E75" s="34">
        <f t="shared" si="5"/>
        <v>100.52218119852314</v>
      </c>
      <c r="F75" s="34">
        <f t="shared" si="6"/>
        <v>94.429224385473432</v>
      </c>
    </row>
    <row r="76" spans="1:6" ht="93.6" x14ac:dyDescent="0.3">
      <c r="A76" s="42" t="s">
        <v>125</v>
      </c>
      <c r="B76" s="50">
        <v>-78057.55</v>
      </c>
      <c r="C76" s="53">
        <v>-86640</v>
      </c>
      <c r="D76" s="50">
        <v>-92155.69</v>
      </c>
      <c r="E76" s="34">
        <f t="shared" si="5"/>
        <v>106.36621652816251</v>
      </c>
      <c r="F76" s="34">
        <f t="shared" si="6"/>
        <v>118.06121252844856</v>
      </c>
    </row>
    <row r="77" spans="1:6" ht="31.2" x14ac:dyDescent="0.3">
      <c r="A77" s="44" t="s">
        <v>82</v>
      </c>
      <c r="B77" s="51">
        <v>5000</v>
      </c>
      <c r="C77" s="58">
        <f>C78</f>
        <v>11269</v>
      </c>
      <c r="D77" s="58">
        <f>D78</f>
        <v>11269</v>
      </c>
      <c r="E77" s="34">
        <f t="shared" si="5"/>
        <v>100</v>
      </c>
      <c r="F77" s="34"/>
    </row>
    <row r="78" spans="1:6" ht="31.2" x14ac:dyDescent="0.3">
      <c r="A78" s="44" t="s">
        <v>83</v>
      </c>
      <c r="B78" s="51">
        <v>5000</v>
      </c>
      <c r="C78" s="58">
        <v>11269</v>
      </c>
      <c r="D78" s="58">
        <v>11269</v>
      </c>
      <c r="E78" s="34">
        <f t="shared" si="5"/>
        <v>100</v>
      </c>
      <c r="F78" s="34"/>
    </row>
    <row r="79" spans="1:6" ht="19.8" customHeight="1" x14ac:dyDescent="0.3">
      <c r="A79" s="45" t="s">
        <v>84</v>
      </c>
      <c r="B79" s="51">
        <v>3223295.59</v>
      </c>
      <c r="C79" s="58">
        <f t="shared" ref="C79:D79" si="7">C81+C82</f>
        <v>2330000</v>
      </c>
      <c r="D79" s="58">
        <f t="shared" si="7"/>
        <v>2310241.0299999998</v>
      </c>
      <c r="E79" s="34">
        <f t="shared" si="5"/>
        <v>99.151975536480677</v>
      </c>
      <c r="F79" s="34">
        <f t="shared" si="6"/>
        <v>71.673260037562983</v>
      </c>
    </row>
    <row r="80" spans="1:6" ht="31.2" x14ac:dyDescent="0.3">
      <c r="A80" s="37" t="s">
        <v>86</v>
      </c>
      <c r="B80" s="51">
        <v>850496.92</v>
      </c>
      <c r="C80" s="53">
        <f>C81</f>
        <v>720000</v>
      </c>
      <c r="D80" s="53">
        <f>D81</f>
        <v>777158.4</v>
      </c>
      <c r="E80" s="34">
        <f t="shared" si="5"/>
        <v>107.93866666666668</v>
      </c>
      <c r="F80" s="34">
        <f t="shared" si="6"/>
        <v>91.376979942502317</v>
      </c>
    </row>
    <row r="81" spans="1:6" ht="62.4" x14ac:dyDescent="0.3">
      <c r="A81" s="37" t="s">
        <v>124</v>
      </c>
      <c r="B81" s="51">
        <v>850496.92</v>
      </c>
      <c r="C81" s="53">
        <v>720000</v>
      </c>
      <c r="D81" s="51">
        <v>777158.4</v>
      </c>
      <c r="E81" s="34">
        <f t="shared" si="5"/>
        <v>107.93866666666668</v>
      </c>
      <c r="F81" s="34">
        <f t="shared" si="6"/>
        <v>91.376979942502317</v>
      </c>
    </row>
    <row r="82" spans="1:6" ht="15.6" x14ac:dyDescent="0.3">
      <c r="A82" s="37" t="s">
        <v>85</v>
      </c>
      <c r="B82" s="51">
        <v>2372798.67</v>
      </c>
      <c r="C82" s="53">
        <f>SUM(C83+C85)</f>
        <v>1610000</v>
      </c>
      <c r="D82" s="53">
        <f>SUM(D83+D85)</f>
        <v>1533082.63</v>
      </c>
      <c r="E82" s="34">
        <f t="shared" si="5"/>
        <v>95.222523602484472</v>
      </c>
      <c r="F82" s="34">
        <f t="shared" si="6"/>
        <v>64.610733703757504</v>
      </c>
    </row>
    <row r="83" spans="1:6" ht="31.2" x14ac:dyDescent="0.3">
      <c r="A83" s="37" t="s">
        <v>123</v>
      </c>
      <c r="B83" s="51">
        <v>514773.32</v>
      </c>
      <c r="C83" s="53">
        <f>C84</f>
        <v>630000</v>
      </c>
      <c r="D83" s="53">
        <f>D84</f>
        <v>640966.27</v>
      </c>
      <c r="E83" s="34">
        <f t="shared" si="5"/>
        <v>101.74067777777778</v>
      </c>
      <c r="F83" s="34">
        <f t="shared" si="6"/>
        <v>124.51427552616752</v>
      </c>
    </row>
    <row r="84" spans="1:6" ht="46.8" x14ac:dyDescent="0.3">
      <c r="A84" s="37" t="s">
        <v>87</v>
      </c>
      <c r="B84" s="51">
        <v>514773.32</v>
      </c>
      <c r="C84" s="53">
        <v>630000</v>
      </c>
      <c r="D84" s="51">
        <v>640966.27</v>
      </c>
      <c r="E84" s="34">
        <f t="shared" si="5"/>
        <v>101.74067777777778</v>
      </c>
      <c r="F84" s="34">
        <f t="shared" si="6"/>
        <v>124.51427552616752</v>
      </c>
    </row>
    <row r="85" spans="1:6" ht="31.2" x14ac:dyDescent="0.3">
      <c r="A85" s="37" t="s">
        <v>122</v>
      </c>
      <c r="B85" s="51">
        <v>1858025.35</v>
      </c>
      <c r="C85" s="53">
        <f>C86</f>
        <v>980000</v>
      </c>
      <c r="D85" s="53">
        <f>D86</f>
        <v>892116.36</v>
      </c>
      <c r="E85" s="34">
        <f t="shared" si="5"/>
        <v>91.032281632653053</v>
      </c>
      <c r="F85" s="34">
        <f t="shared" si="6"/>
        <v>48.014218966388157</v>
      </c>
    </row>
    <row r="86" spans="1:6" ht="46.8" x14ac:dyDescent="0.3">
      <c r="A86" s="37" t="s">
        <v>88</v>
      </c>
      <c r="B86" s="51">
        <v>1858025.35</v>
      </c>
      <c r="C86" s="53">
        <v>980000</v>
      </c>
      <c r="D86" s="51">
        <v>892116.36</v>
      </c>
      <c r="E86" s="34">
        <f t="shared" si="5"/>
        <v>91.032281632653053</v>
      </c>
      <c r="F86" s="34">
        <f t="shared" si="6"/>
        <v>48.014218966388157</v>
      </c>
    </row>
    <row r="87" spans="1:6" ht="62.4" x14ac:dyDescent="0.3">
      <c r="A87" s="37" t="s">
        <v>100</v>
      </c>
      <c r="B87" s="51">
        <v>891930.31</v>
      </c>
      <c r="C87" s="53">
        <f>C88+C91</f>
        <v>653153.31999999995</v>
      </c>
      <c r="D87" s="53">
        <f>D88+D91</f>
        <v>649049.97</v>
      </c>
      <c r="E87" s="34">
        <f t="shared" si="5"/>
        <v>99.371763125999266</v>
      </c>
      <c r="F87" s="34">
        <f t="shared" si="6"/>
        <v>72.769134844178581</v>
      </c>
    </row>
    <row r="88" spans="1:6" ht="109.2" x14ac:dyDescent="0.3">
      <c r="A88" s="37" t="s">
        <v>121</v>
      </c>
      <c r="B88" s="51">
        <f>B89+B90</f>
        <v>803449.2</v>
      </c>
      <c r="C88" s="53">
        <f>SUM(C89:C90)</f>
        <v>539402.68999999994</v>
      </c>
      <c r="D88" s="53">
        <f>SUM(D89:D90)</f>
        <v>540060.85</v>
      </c>
      <c r="E88" s="34">
        <f t="shared" si="5"/>
        <v>100.12201644748934</v>
      </c>
      <c r="F88" s="34">
        <f t="shared" si="6"/>
        <v>67.217796719444124</v>
      </c>
    </row>
    <row r="89" spans="1:6" ht="109.2" x14ac:dyDescent="0.3">
      <c r="A89" s="37" t="s">
        <v>89</v>
      </c>
      <c r="B89" s="51">
        <v>538293.93999999994</v>
      </c>
      <c r="C89" s="53">
        <v>530000</v>
      </c>
      <c r="D89" s="51">
        <v>530658.16</v>
      </c>
      <c r="E89" s="34">
        <f t="shared" si="5"/>
        <v>100.12418113207548</v>
      </c>
      <c r="F89" s="34">
        <f t="shared" si="6"/>
        <v>98.58148505257185</v>
      </c>
    </row>
    <row r="90" spans="1:6" ht="93.6" x14ac:dyDescent="0.3">
      <c r="A90" s="37" t="s">
        <v>90</v>
      </c>
      <c r="B90" s="51">
        <v>265155.26</v>
      </c>
      <c r="C90" s="53">
        <v>9402.69</v>
      </c>
      <c r="D90" s="51">
        <v>9402.69</v>
      </c>
      <c r="E90" s="34">
        <f t="shared" si="5"/>
        <v>100</v>
      </c>
      <c r="F90" s="34">
        <f t="shared" si="6"/>
        <v>3.5461072882355795</v>
      </c>
    </row>
    <row r="91" spans="1:6" ht="110.4" customHeight="1" x14ac:dyDescent="0.3">
      <c r="A91" s="37" t="s">
        <v>91</v>
      </c>
      <c r="B91" s="51">
        <v>88481.11</v>
      </c>
      <c r="C91" s="53">
        <f>C92+C93</f>
        <v>113750.63</v>
      </c>
      <c r="D91" s="53">
        <f>D92+D93</f>
        <v>108989.12000000001</v>
      </c>
      <c r="E91" s="34">
        <f t="shared" si="5"/>
        <v>95.814080326412267</v>
      </c>
      <c r="F91" s="34">
        <f t="shared" si="6"/>
        <v>123.17783988017329</v>
      </c>
    </row>
    <row r="92" spans="1:6" ht="93.6" x14ac:dyDescent="0.3">
      <c r="A92" s="37" t="s">
        <v>92</v>
      </c>
      <c r="B92" s="51">
        <v>88481.11</v>
      </c>
      <c r="C92" s="59">
        <v>23750.63</v>
      </c>
      <c r="D92" s="51">
        <v>23750.63</v>
      </c>
      <c r="E92" s="34">
        <f t="shared" si="5"/>
        <v>100</v>
      </c>
      <c r="F92" s="34">
        <f t="shared" si="6"/>
        <v>26.842599510788233</v>
      </c>
    </row>
    <row r="93" spans="1:6" ht="93.6" x14ac:dyDescent="0.3">
      <c r="A93" s="37" t="s">
        <v>142</v>
      </c>
      <c r="B93" s="51">
        <v>0</v>
      </c>
      <c r="C93" s="59">
        <v>90000</v>
      </c>
      <c r="D93" s="51">
        <v>85238.49</v>
      </c>
      <c r="E93" s="34">
        <f t="shared" ref="E93" si="8">D93/C93*100</f>
        <v>94.709433333333337</v>
      </c>
      <c r="F93" s="34"/>
    </row>
    <row r="94" spans="1:6" ht="28.8" customHeight="1" x14ac:dyDescent="0.3">
      <c r="A94" s="12" t="s">
        <v>141</v>
      </c>
      <c r="B94" s="52" t="s">
        <v>102</v>
      </c>
      <c r="C94" s="53">
        <f>C95+C97</f>
        <v>230000</v>
      </c>
      <c r="D94" s="53">
        <f>D95+D97</f>
        <v>230039.04000000001</v>
      </c>
      <c r="E94" s="34">
        <f t="shared" si="5"/>
        <v>100.01697391304347</v>
      </c>
      <c r="F94" s="34">
        <f t="shared" si="6"/>
        <v>53.629817034462036</v>
      </c>
    </row>
    <row r="95" spans="1:6" ht="31.2" x14ac:dyDescent="0.3">
      <c r="A95" s="12" t="s">
        <v>120</v>
      </c>
      <c r="B95" s="52" t="s">
        <v>103</v>
      </c>
      <c r="C95" s="53">
        <f>C96</f>
        <v>230000</v>
      </c>
      <c r="D95" s="53" t="str">
        <f>D96</f>
        <v>230039,04</v>
      </c>
      <c r="E95" s="34">
        <f t="shared" si="5"/>
        <v>100.01697391304347</v>
      </c>
      <c r="F95" s="34">
        <f t="shared" si="6"/>
        <v>55.612043505025795</v>
      </c>
    </row>
    <row r="96" spans="1:6" ht="46.8" x14ac:dyDescent="0.3">
      <c r="A96" s="12" t="s">
        <v>119</v>
      </c>
      <c r="B96" s="52" t="s">
        <v>103</v>
      </c>
      <c r="C96" s="56">
        <v>230000</v>
      </c>
      <c r="D96" s="52" t="s">
        <v>143</v>
      </c>
      <c r="E96" s="34">
        <f t="shared" si="5"/>
        <v>100.01697391304347</v>
      </c>
      <c r="F96" s="34">
        <f t="shared" si="6"/>
        <v>55.612043505025795</v>
      </c>
    </row>
    <row r="97" spans="1:6" ht="31.2" x14ac:dyDescent="0.3">
      <c r="A97" s="12" t="s">
        <v>118</v>
      </c>
      <c r="B97" s="50">
        <v>15289.02</v>
      </c>
      <c r="C97" s="56">
        <f>C98</f>
        <v>0</v>
      </c>
      <c r="D97" s="56">
        <f>D98</f>
        <v>0</v>
      </c>
      <c r="E97" s="34"/>
      <c r="F97" s="34">
        <f>D97/B97*100</f>
        <v>0</v>
      </c>
    </row>
    <row r="98" spans="1:6" ht="31.2" x14ac:dyDescent="0.3">
      <c r="A98" s="12" t="s">
        <v>93</v>
      </c>
      <c r="B98" s="50">
        <v>15289.02</v>
      </c>
      <c r="C98" s="56"/>
      <c r="D98" s="50"/>
      <c r="E98" s="34"/>
      <c r="F98" s="34">
        <f t="shared" si="6"/>
        <v>0</v>
      </c>
    </row>
    <row r="99" spans="1:6" ht="46.8" x14ac:dyDescent="0.3">
      <c r="A99" s="37" t="s">
        <v>101</v>
      </c>
      <c r="B99" s="50">
        <v>157806.79</v>
      </c>
      <c r="C99" s="53">
        <f>C101+C100</f>
        <v>519352.5</v>
      </c>
      <c r="D99" s="53">
        <f>D101+D100</f>
        <v>518105.9</v>
      </c>
      <c r="E99" s="34">
        <f t="shared" si="5"/>
        <v>99.759970347692558</v>
      </c>
      <c r="F99" s="34">
        <f t="shared" si="6"/>
        <v>328.31660792289102</v>
      </c>
    </row>
    <row r="100" spans="1:6" ht="111" customHeight="1" x14ac:dyDescent="0.3">
      <c r="A100" s="37" t="s">
        <v>144</v>
      </c>
      <c r="B100" s="87"/>
      <c r="C100" s="88">
        <v>484352.5</v>
      </c>
      <c r="D100" s="89">
        <v>484352.5</v>
      </c>
      <c r="E100" s="90">
        <f t="shared" si="5"/>
        <v>100</v>
      </c>
      <c r="F100" s="34"/>
    </row>
    <row r="101" spans="1:6" ht="62.4" x14ac:dyDescent="0.3">
      <c r="A101" s="37" t="s">
        <v>117</v>
      </c>
      <c r="B101" s="50">
        <v>157806.79</v>
      </c>
      <c r="C101" s="53">
        <v>35000</v>
      </c>
      <c r="D101" s="50">
        <v>33753.4</v>
      </c>
      <c r="E101" s="34">
        <f t="shared" si="5"/>
        <v>96.438285714285726</v>
      </c>
      <c r="F101" s="34">
        <f t="shared" si="6"/>
        <v>21.389066972340036</v>
      </c>
    </row>
    <row r="102" spans="1:6" ht="31.2" x14ac:dyDescent="0.3">
      <c r="A102" s="37" t="s">
        <v>94</v>
      </c>
      <c r="B102" s="50">
        <v>5094.75</v>
      </c>
      <c r="C102" s="53">
        <f>SUM(C103:C104)</f>
        <v>3500</v>
      </c>
      <c r="D102" s="53">
        <f>SUM(D103:D104)</f>
        <v>3500</v>
      </c>
      <c r="E102" s="34">
        <f t="shared" si="5"/>
        <v>100</v>
      </c>
      <c r="F102" s="34">
        <f t="shared" si="6"/>
        <v>68.698169684479112</v>
      </c>
    </row>
    <row r="103" spans="1:6" ht="157.80000000000001" customHeight="1" x14ac:dyDescent="0.3">
      <c r="A103" s="37" t="s">
        <v>145</v>
      </c>
      <c r="B103" s="50"/>
      <c r="C103" s="53">
        <v>3500</v>
      </c>
      <c r="D103" s="53">
        <v>3500</v>
      </c>
      <c r="E103" s="34">
        <f t="shared" si="5"/>
        <v>100</v>
      </c>
      <c r="F103" s="34"/>
    </row>
    <row r="104" spans="1:6" ht="48" customHeight="1" x14ac:dyDescent="0.3">
      <c r="A104" s="43" t="s">
        <v>95</v>
      </c>
      <c r="B104" s="50">
        <v>5094.75</v>
      </c>
      <c r="C104" s="53"/>
      <c r="D104" s="53"/>
      <c r="E104" s="34"/>
      <c r="F104" s="34"/>
    </row>
    <row r="105" spans="1:6" ht="34.200000000000003" customHeight="1" x14ac:dyDescent="0.3">
      <c r="A105" s="87" t="s">
        <v>147</v>
      </c>
      <c r="B105" s="50"/>
      <c r="C105" s="53"/>
      <c r="D105" s="53">
        <v>1520</v>
      </c>
      <c r="E105" s="34"/>
      <c r="F105" s="34"/>
    </row>
    <row r="106" spans="1:6" ht="33" customHeight="1" x14ac:dyDescent="0.3">
      <c r="A106" s="87" t="s">
        <v>148</v>
      </c>
      <c r="B106" s="50"/>
      <c r="C106" s="53"/>
      <c r="D106" s="53">
        <v>1520</v>
      </c>
      <c r="E106" s="34"/>
      <c r="F106" s="34"/>
    </row>
    <row r="107" spans="1:6" ht="31.2" x14ac:dyDescent="0.3">
      <c r="A107" s="37" t="s">
        <v>146</v>
      </c>
      <c r="B107" s="50">
        <v>132192444.22</v>
      </c>
      <c r="C107" s="53">
        <f>C108+C111+C117+C124+C122+C120</f>
        <v>24077528.579999998</v>
      </c>
      <c r="D107" s="53">
        <f>D108+D111+D117+D124+D122+D120</f>
        <v>23392589.68</v>
      </c>
      <c r="E107" s="34">
        <f t="shared" si="5"/>
        <v>97.155277387692763</v>
      </c>
      <c r="F107" s="34">
        <f t="shared" si="6"/>
        <v>17.695859864024534</v>
      </c>
    </row>
    <row r="108" spans="1:6" ht="31.2" x14ac:dyDescent="0.3">
      <c r="A108" s="37" t="s">
        <v>96</v>
      </c>
      <c r="B108" s="91">
        <v>5195800</v>
      </c>
      <c r="C108" s="53">
        <f>C109+C110</f>
        <v>7533930</v>
      </c>
      <c r="D108" s="53">
        <f>D109+D110</f>
        <v>7533930</v>
      </c>
      <c r="E108" s="34">
        <f t="shared" si="5"/>
        <v>100</v>
      </c>
      <c r="F108" s="34">
        <f t="shared" si="6"/>
        <v>145.00038492628661</v>
      </c>
    </row>
    <row r="109" spans="1:6" ht="46.8" x14ac:dyDescent="0.3">
      <c r="A109" s="38" t="s">
        <v>116</v>
      </c>
      <c r="B109" s="91">
        <v>5195800</v>
      </c>
      <c r="C109" s="53">
        <v>5774800</v>
      </c>
      <c r="D109" s="91">
        <v>5774800</v>
      </c>
      <c r="E109" s="34">
        <f t="shared" si="5"/>
        <v>100</v>
      </c>
      <c r="F109" s="34">
        <f t="shared" si="6"/>
        <v>111.14361599753649</v>
      </c>
    </row>
    <row r="110" spans="1:6" ht="46.8" x14ac:dyDescent="0.3">
      <c r="A110" s="38" t="s">
        <v>115</v>
      </c>
      <c r="B110" s="91">
        <v>1281590</v>
      </c>
      <c r="C110" s="57">
        <v>1759130</v>
      </c>
      <c r="D110" s="91">
        <v>1759130</v>
      </c>
      <c r="E110" s="34">
        <f t="shared" si="5"/>
        <v>100</v>
      </c>
      <c r="F110" s="34">
        <f t="shared" si="6"/>
        <v>137.2615266973057</v>
      </c>
    </row>
    <row r="111" spans="1:6" ht="46.8" x14ac:dyDescent="0.3">
      <c r="A111" s="38" t="s">
        <v>114</v>
      </c>
      <c r="B111" s="50">
        <v>126998673.86</v>
      </c>
      <c r="C111" s="100">
        <f>SUM(C112:C116)</f>
        <v>16308243.58</v>
      </c>
      <c r="D111" s="100">
        <f>SUM(D112:D116)</f>
        <v>15623304.68</v>
      </c>
      <c r="E111" s="34">
        <f t="shared" si="5"/>
        <v>95.800044948801286</v>
      </c>
      <c r="F111" s="34">
        <f t="shared" si="6"/>
        <v>12.301943166133151</v>
      </c>
    </row>
    <row r="112" spans="1:6" ht="109.2" x14ac:dyDescent="0.3">
      <c r="A112" s="12" t="s">
        <v>149</v>
      </c>
      <c r="B112" s="50">
        <v>26222971.760000002</v>
      </c>
      <c r="C112" s="55">
        <v>1508703.82</v>
      </c>
      <c r="D112" s="50">
        <v>1508703.82</v>
      </c>
      <c r="E112" s="34">
        <f t="shared" si="5"/>
        <v>100</v>
      </c>
      <c r="F112" s="34">
        <f t="shared" si="6"/>
        <v>5.7533670623149842</v>
      </c>
    </row>
    <row r="113" spans="1:6" ht="46.8" x14ac:dyDescent="0.3">
      <c r="A113" s="46" t="s">
        <v>150</v>
      </c>
      <c r="B113" s="50"/>
      <c r="C113" s="47">
        <v>1968551.18</v>
      </c>
      <c r="D113" s="50">
        <v>1312367.46</v>
      </c>
      <c r="E113" s="34"/>
      <c r="F113" s="34"/>
    </row>
    <row r="114" spans="1:6" ht="46.8" x14ac:dyDescent="0.3">
      <c r="A114" s="36" t="s">
        <v>105</v>
      </c>
      <c r="B114" s="50">
        <v>93245868.120000005</v>
      </c>
      <c r="C114" s="92">
        <v>0</v>
      </c>
      <c r="D114" s="50">
        <v>0</v>
      </c>
      <c r="E114" s="34"/>
      <c r="F114" s="34"/>
    </row>
    <row r="115" spans="1:6" ht="46.8" x14ac:dyDescent="0.3">
      <c r="A115" s="36" t="s">
        <v>113</v>
      </c>
      <c r="B115" s="91">
        <v>1568</v>
      </c>
      <c r="C115" s="26">
        <v>0</v>
      </c>
      <c r="D115" s="50">
        <v>0</v>
      </c>
      <c r="E115" s="34"/>
      <c r="F115" s="34">
        <f t="shared" si="6"/>
        <v>0</v>
      </c>
    </row>
    <row r="116" spans="1:6" ht="31.2" customHeight="1" x14ac:dyDescent="0.3">
      <c r="A116" s="37" t="s">
        <v>104</v>
      </c>
      <c r="B116" s="50">
        <v>7528265.9800000004</v>
      </c>
      <c r="C116" s="93">
        <v>12830988.58</v>
      </c>
      <c r="D116" s="50">
        <v>12802233.4</v>
      </c>
      <c r="E116" s="34">
        <f t="shared" si="5"/>
        <v>99.775892716132404</v>
      </c>
      <c r="F116" s="34">
        <f>D116/B116*100</f>
        <v>170.05554046590686</v>
      </c>
    </row>
    <row r="117" spans="1:6" ht="31.2" x14ac:dyDescent="0.3">
      <c r="A117" s="38" t="s">
        <v>97</v>
      </c>
      <c r="B117" s="91">
        <v>201701</v>
      </c>
      <c r="C117" s="94">
        <f>C118+C119</f>
        <v>231355</v>
      </c>
      <c r="D117" s="94">
        <f>D118+D119</f>
        <v>231355</v>
      </c>
      <c r="E117" s="34">
        <f t="shared" si="5"/>
        <v>100</v>
      </c>
      <c r="F117" s="34"/>
    </row>
    <row r="118" spans="1:6" ht="62.4" x14ac:dyDescent="0.3">
      <c r="A118" s="39" t="s">
        <v>112</v>
      </c>
      <c r="B118" s="91">
        <v>200550</v>
      </c>
      <c r="C118" s="95">
        <v>225500</v>
      </c>
      <c r="D118" s="91">
        <v>225500</v>
      </c>
      <c r="E118" s="34">
        <f t="shared" si="5"/>
        <v>100</v>
      </c>
      <c r="F118" s="34">
        <f t="shared" si="6"/>
        <v>112.44078783345799</v>
      </c>
    </row>
    <row r="119" spans="1:6" ht="78" x14ac:dyDescent="0.3">
      <c r="A119" s="39" t="s">
        <v>111</v>
      </c>
      <c r="B119" s="91">
        <v>1151</v>
      </c>
      <c r="C119" s="94">
        <v>5855</v>
      </c>
      <c r="D119" s="91">
        <v>5855</v>
      </c>
      <c r="E119" s="34">
        <f t="shared" si="5"/>
        <v>100</v>
      </c>
      <c r="F119" s="34">
        <f t="shared" si="6"/>
        <v>508.68809730668983</v>
      </c>
    </row>
    <row r="120" spans="1:6" ht="31.2" x14ac:dyDescent="0.3">
      <c r="A120" s="98" t="s">
        <v>151</v>
      </c>
      <c r="B120" s="91"/>
      <c r="C120" s="96">
        <f>C121</f>
        <v>4000</v>
      </c>
      <c r="D120" s="96">
        <f>D121</f>
        <v>4000</v>
      </c>
      <c r="E120" s="34"/>
      <c r="F120" s="34"/>
    </row>
    <row r="121" spans="1:6" ht="46.8" x14ac:dyDescent="0.3">
      <c r="A121" s="97" t="s">
        <v>152</v>
      </c>
      <c r="B121" s="91"/>
      <c r="C121" s="96">
        <v>4000</v>
      </c>
      <c r="D121" s="91">
        <v>4000</v>
      </c>
      <c r="E121" s="34"/>
      <c r="F121" s="34"/>
    </row>
    <row r="122" spans="1:6" ht="31.2" x14ac:dyDescent="0.3">
      <c r="A122" s="99" t="s">
        <v>110</v>
      </c>
      <c r="B122" s="91">
        <v>115000</v>
      </c>
      <c r="C122" s="96"/>
      <c r="D122" s="91"/>
      <c r="E122" s="34"/>
      <c r="F122" s="34">
        <f t="shared" si="6"/>
        <v>0</v>
      </c>
    </row>
    <row r="123" spans="1:6" ht="31.2" x14ac:dyDescent="0.3">
      <c r="A123" s="39" t="s">
        <v>98</v>
      </c>
      <c r="B123" s="91">
        <v>115000</v>
      </c>
      <c r="C123" s="96"/>
      <c r="D123" s="91"/>
      <c r="E123" s="34"/>
      <c r="F123" s="34">
        <f t="shared" si="6"/>
        <v>0</v>
      </c>
    </row>
    <row r="124" spans="1:6" ht="62.4" x14ac:dyDescent="0.3">
      <c r="A124" s="39" t="s">
        <v>99</v>
      </c>
      <c r="B124" s="50">
        <v>-1600320.64</v>
      </c>
      <c r="C124" s="48"/>
      <c r="D124" s="50"/>
      <c r="E124" s="34"/>
      <c r="F124" s="34">
        <f t="shared" si="6"/>
        <v>0</v>
      </c>
    </row>
    <row r="125" spans="1:6" ht="62.4" x14ac:dyDescent="0.3">
      <c r="A125" s="39" t="s">
        <v>106</v>
      </c>
      <c r="B125" s="50">
        <v>-1600320.64</v>
      </c>
      <c r="C125" s="48"/>
      <c r="D125" s="50"/>
      <c r="E125" s="34"/>
      <c r="F125" s="34">
        <f t="shared" si="6"/>
        <v>0</v>
      </c>
    </row>
    <row r="126" spans="1:6" ht="15.6" x14ac:dyDescent="0.3">
      <c r="A126" s="2" t="s">
        <v>75</v>
      </c>
      <c r="B126" s="50">
        <v>160716318.25999999</v>
      </c>
      <c r="C126" s="49">
        <f>C65+C107</f>
        <v>52045333.399999999</v>
      </c>
      <c r="D126" s="49">
        <f>D65+D107</f>
        <v>53655370.649999999</v>
      </c>
      <c r="E126" s="34">
        <f t="shared" si="5"/>
        <v>103.09352855447362</v>
      </c>
      <c r="F126" s="34">
        <f t="shared" si="6"/>
        <v>33.385141739744576</v>
      </c>
    </row>
    <row r="129" spans="1:6" ht="39" customHeight="1" x14ac:dyDescent="0.25">
      <c r="A129" s="74" t="s">
        <v>153</v>
      </c>
      <c r="B129" s="75"/>
      <c r="C129" s="75"/>
      <c r="D129" s="75"/>
      <c r="E129" s="75"/>
      <c r="F129" s="75"/>
    </row>
    <row r="130" spans="1:6" ht="17.399999999999999" x14ac:dyDescent="0.25">
      <c r="A130" s="60"/>
    </row>
    <row r="131" spans="1:6" ht="13.8" x14ac:dyDescent="0.25">
      <c r="A131" s="61"/>
    </row>
    <row r="132" spans="1:6" ht="41.4" customHeight="1" x14ac:dyDescent="0.25">
      <c r="A132" s="81" t="s">
        <v>72</v>
      </c>
      <c r="B132" s="80" t="s">
        <v>19</v>
      </c>
      <c r="C132" s="80" t="s">
        <v>154</v>
      </c>
      <c r="D132" s="82" t="s">
        <v>132</v>
      </c>
      <c r="E132" s="80" t="s">
        <v>155</v>
      </c>
      <c r="F132" s="80" t="s">
        <v>156</v>
      </c>
    </row>
    <row r="133" spans="1:6" x14ac:dyDescent="0.25">
      <c r="A133" s="81"/>
      <c r="B133" s="80"/>
      <c r="C133" s="80"/>
      <c r="D133" s="82"/>
      <c r="E133" s="80"/>
      <c r="F133" s="80"/>
    </row>
    <row r="134" spans="1:6" ht="41.4" x14ac:dyDescent="0.25">
      <c r="A134" s="62" t="s">
        <v>107</v>
      </c>
      <c r="B134" s="23">
        <v>0</v>
      </c>
      <c r="C134" s="23">
        <v>0</v>
      </c>
      <c r="D134" s="24">
        <v>0</v>
      </c>
      <c r="E134" s="23">
        <v>0</v>
      </c>
      <c r="F134" s="23">
        <v>0</v>
      </c>
    </row>
    <row r="135" spans="1:6" ht="27.6" x14ac:dyDescent="0.25">
      <c r="A135" s="62" t="s">
        <v>108</v>
      </c>
      <c r="B135" s="23">
        <v>0</v>
      </c>
      <c r="C135" s="23">
        <v>0</v>
      </c>
      <c r="D135" s="24">
        <v>0</v>
      </c>
      <c r="E135" s="23">
        <v>0</v>
      </c>
      <c r="F135" s="23">
        <v>0</v>
      </c>
    </row>
    <row r="136" spans="1:6" ht="27.6" x14ac:dyDescent="0.25">
      <c r="A136" s="62" t="s">
        <v>109</v>
      </c>
      <c r="B136" s="23">
        <v>0</v>
      </c>
      <c r="C136" s="23">
        <v>0</v>
      </c>
      <c r="D136" s="24">
        <v>0</v>
      </c>
      <c r="E136" s="23">
        <v>0</v>
      </c>
      <c r="F136" s="23">
        <v>0</v>
      </c>
    </row>
  </sheetData>
  <mergeCells count="19">
    <mergeCell ref="F132:F133"/>
    <mergeCell ref="A129:F129"/>
    <mergeCell ref="A132:A133"/>
    <mergeCell ref="B132:B133"/>
    <mergeCell ref="C132:C133"/>
    <mergeCell ref="D132:D133"/>
    <mergeCell ref="E132:E133"/>
    <mergeCell ref="A61:G61"/>
    <mergeCell ref="A63:A64"/>
    <mergeCell ref="B63:B64"/>
    <mergeCell ref="C63:C64"/>
    <mergeCell ref="D63:D64"/>
    <mergeCell ref="E63:E64"/>
    <mergeCell ref="F63:F64"/>
    <mergeCell ref="C1:F1"/>
    <mergeCell ref="A2:F2"/>
    <mergeCell ref="A4:F4"/>
    <mergeCell ref="A3:F3"/>
    <mergeCell ref="A27:F27"/>
  </mergeCells>
  <pageMargins left="0.78740157480314965" right="0.39370078740157483" top="0.39370078740157483" bottom="0.39370078740157483" header="0" footer="0"/>
  <pageSetup paperSize="9" fitToHeight="0" orientation="landscape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Владелец</cp:lastModifiedBy>
  <cp:lastPrinted>2021-03-09T11:01:07Z</cp:lastPrinted>
  <dcterms:created xsi:type="dcterms:W3CDTF">1996-10-08T23:32:33Z</dcterms:created>
  <dcterms:modified xsi:type="dcterms:W3CDTF">2021-03-09T11:02:41Z</dcterms:modified>
</cp:coreProperties>
</file>